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P\Documents\Association\TCVS\Saison 2022-2023\Inscription\"/>
    </mc:Choice>
  </mc:AlternateContent>
  <bookViews>
    <workbookView xWindow="-120" yWindow="17880" windowWidth="28110" windowHeight="16440" activeTab="1"/>
  </bookViews>
  <sheets>
    <sheet name="Aide" sheetId="2" r:id="rId1"/>
    <sheet name="Formulaire" sheetId="1" r:id="rId2"/>
    <sheet name="Parm" sheetId="4" state="hidden" r:id="rId3"/>
  </sheets>
  <definedNames>
    <definedName name="_1244383644" localSheetId="1">Formulaire!#REF!</definedName>
    <definedName name="_PARM_ADH_ON">Parm!$A$153</definedName>
    <definedName name="_PARM_ADH_ONNum">Parm!$C$153</definedName>
    <definedName name="_xlnm.Print_Area" localSheetId="1">Formulaire!$B$1:$V$88</definedName>
    <definedName name="_xlnm.Print_Area" localSheetId="2">Parm!$A$3:$L$143</definedName>
  </definedNames>
  <calcPr calcId="162913"/>
</workbook>
</file>

<file path=xl/calcChain.xml><?xml version="1.0" encoding="utf-8"?>
<calcChain xmlns="http://schemas.openxmlformats.org/spreadsheetml/2006/main">
  <c r="Q37" i="4" l="1"/>
  <c r="M37" i="4"/>
  <c r="C24" i="4"/>
  <c r="M26" i="4" s="1"/>
  <c r="K10" i="4"/>
  <c r="K11" i="4"/>
  <c r="K12" i="4"/>
  <c r="K13" i="4"/>
  <c r="K14" i="4"/>
  <c r="K15" i="4"/>
  <c r="K16" i="4"/>
  <c r="K17" i="4"/>
  <c r="K9" i="4"/>
  <c r="J10" i="4"/>
  <c r="J11" i="4"/>
  <c r="J14" i="4"/>
  <c r="J15" i="4"/>
  <c r="J16" i="4"/>
  <c r="J17" i="4"/>
  <c r="C7" i="4"/>
  <c r="D7" i="4" s="1"/>
  <c r="M35" i="4" l="1"/>
  <c r="M36" i="4"/>
  <c r="D24" i="4"/>
  <c r="J13" i="4"/>
  <c r="J12" i="4"/>
  <c r="J9" i="4"/>
  <c r="C153" i="4"/>
  <c r="X9" i="1" l="1"/>
  <c r="N9" i="1"/>
  <c r="R36" i="4"/>
  <c r="R37" i="4"/>
  <c r="R35" i="4"/>
  <c r="Q36" i="4"/>
  <c r="Q35" i="4"/>
  <c r="R27" i="4"/>
  <c r="R26" i="4"/>
  <c r="Q27" i="4"/>
  <c r="Q26" i="4"/>
  <c r="S9" i="4"/>
  <c r="S10" i="4"/>
  <c r="S11" i="4"/>
  <c r="S12" i="4"/>
  <c r="S13" i="4"/>
  <c r="S14" i="4"/>
  <c r="S15" i="4"/>
  <c r="S16" i="4"/>
  <c r="S17" i="4"/>
  <c r="S8" i="4"/>
  <c r="R9" i="4"/>
  <c r="R10" i="4"/>
  <c r="R11" i="4"/>
  <c r="R12" i="4"/>
  <c r="R13" i="4"/>
  <c r="R14" i="4"/>
  <c r="R15" i="4"/>
  <c r="R16" i="4"/>
  <c r="R17" i="4"/>
  <c r="R8" i="4"/>
  <c r="Q9" i="4"/>
  <c r="Q10" i="4"/>
  <c r="Q11" i="4"/>
  <c r="Q12" i="4"/>
  <c r="Q13" i="4"/>
  <c r="Q14" i="4"/>
  <c r="Q15" i="4"/>
  <c r="Q16" i="4"/>
  <c r="Q17" i="4"/>
  <c r="Q8" i="4"/>
  <c r="Q18" i="4" l="1"/>
  <c r="L36" i="4"/>
  <c r="L37" i="4"/>
  <c r="L35" i="4"/>
  <c r="L26" i="4"/>
  <c r="L27" i="4"/>
  <c r="L25" i="4"/>
  <c r="I9" i="4"/>
  <c r="I10" i="4"/>
  <c r="I11" i="4"/>
  <c r="I12" i="4"/>
  <c r="I13" i="4"/>
  <c r="I14" i="4"/>
  <c r="I15" i="4"/>
  <c r="I16" i="4"/>
  <c r="I17" i="4"/>
  <c r="I8" i="4"/>
  <c r="I18" i="4" l="1"/>
  <c r="X39" i="1"/>
  <c r="X35" i="1"/>
  <c r="X25" i="1"/>
  <c r="X21" i="1"/>
  <c r="X17" i="1"/>
  <c r="F17" i="4"/>
  <c r="E17" i="4"/>
  <c r="D17" i="4"/>
  <c r="C17" i="4"/>
  <c r="D7" i="2"/>
  <c r="T3" i="1"/>
  <c r="F11" i="4"/>
  <c r="E11" i="4"/>
  <c r="D11" i="4"/>
  <c r="C11" i="4"/>
  <c r="C27" i="4"/>
  <c r="C26" i="4"/>
  <c r="R65" i="1"/>
  <c r="H26" i="4"/>
  <c r="H27" i="4"/>
  <c r="G26" i="4"/>
  <c r="G27" i="4"/>
  <c r="H26" i="2"/>
  <c r="F13" i="4"/>
  <c r="F14" i="4"/>
  <c r="F15" i="4"/>
  <c r="F16" i="4"/>
  <c r="E13" i="4"/>
  <c r="E14" i="4"/>
  <c r="E15" i="4"/>
  <c r="E16" i="4"/>
  <c r="D13" i="4"/>
  <c r="D14" i="4"/>
  <c r="D15" i="4"/>
  <c r="D16" i="4"/>
  <c r="H35" i="4"/>
  <c r="H36" i="4"/>
  <c r="H37" i="4"/>
  <c r="L28" i="4"/>
  <c r="G37" i="4"/>
  <c r="G36" i="4"/>
  <c r="G35" i="4"/>
  <c r="C37" i="4"/>
  <c r="C36" i="4"/>
  <c r="C35" i="4"/>
  <c r="D9" i="4"/>
  <c r="D10" i="4"/>
  <c r="D12" i="4"/>
  <c r="C9" i="4"/>
  <c r="E9" i="4"/>
  <c r="F9" i="4"/>
  <c r="C10" i="4"/>
  <c r="E10" i="4"/>
  <c r="F10" i="4"/>
  <c r="C12" i="4"/>
  <c r="E12" i="4"/>
  <c r="F12" i="4"/>
  <c r="C13" i="4"/>
  <c r="C14" i="4"/>
  <c r="C15" i="4"/>
  <c r="C16" i="4"/>
  <c r="H25" i="4"/>
  <c r="M25" i="4" s="1"/>
  <c r="G25" i="4"/>
  <c r="C25" i="4"/>
  <c r="F8" i="4"/>
  <c r="E8" i="4"/>
  <c r="J8" i="4" s="1"/>
  <c r="T17" i="1"/>
  <c r="D8" i="4"/>
  <c r="C8" i="4"/>
  <c r="R38" i="4"/>
  <c r="R41" i="1" s="1"/>
  <c r="R28" i="4"/>
  <c r="J41" i="1" s="1"/>
  <c r="Q28" i="4"/>
  <c r="J37" i="1" s="1"/>
  <c r="S18" i="4"/>
  <c r="L27" i="1" s="1"/>
  <c r="R18" i="4"/>
  <c r="L23" i="1" s="1"/>
  <c r="L38" i="4"/>
  <c r="Q38" i="4"/>
  <c r="R37" i="1" s="1"/>
  <c r="M38" i="4"/>
  <c r="O27" i="4" l="1"/>
  <c r="M27" i="4"/>
  <c r="M28" i="4" s="1"/>
  <c r="M39" i="4" s="1"/>
  <c r="T39" i="1" s="1"/>
  <c r="G28" i="4"/>
  <c r="H28" i="4"/>
  <c r="J18" i="4"/>
  <c r="T21" i="1" s="1"/>
  <c r="F18" i="4"/>
  <c r="X13" i="1"/>
  <c r="T9" i="1" s="1"/>
  <c r="E18" i="4"/>
  <c r="D18" i="4"/>
  <c r="L39" i="4"/>
  <c r="T35" i="1" s="1"/>
  <c r="L19" i="1"/>
  <c r="K8" i="4" l="1"/>
  <c r="K18" i="4" l="1"/>
  <c r="T25" i="1" s="1"/>
  <c r="N65" i="1" s="1"/>
</calcChain>
</file>

<file path=xl/sharedStrings.xml><?xml version="1.0" encoding="utf-8"?>
<sst xmlns="http://schemas.openxmlformats.org/spreadsheetml/2006/main" count="225" uniqueCount="185">
  <si>
    <t>Nom</t>
  </si>
  <si>
    <t>Prénom</t>
  </si>
  <si>
    <t>Date de naissance</t>
  </si>
  <si>
    <t>Adresse</t>
  </si>
  <si>
    <t>Téléphone maison</t>
  </si>
  <si>
    <t>Portable</t>
  </si>
  <si>
    <t>Email</t>
  </si>
  <si>
    <t>Renseignements sur le reglement</t>
  </si>
  <si>
    <t>Points importants</t>
  </si>
  <si>
    <t>Non classé</t>
  </si>
  <si>
    <t>30/4</t>
  </si>
  <si>
    <t>30/5</t>
  </si>
  <si>
    <t>30/3</t>
  </si>
  <si>
    <t>30/2</t>
  </si>
  <si>
    <t>30/1</t>
  </si>
  <si>
    <t>30/0</t>
  </si>
  <si>
    <t>15/5</t>
  </si>
  <si>
    <t>15/4</t>
  </si>
  <si>
    <t>15/3</t>
  </si>
  <si>
    <t>15/2</t>
  </si>
  <si>
    <t>15/1</t>
  </si>
  <si>
    <t>15/0</t>
  </si>
  <si>
    <t>Débutant</t>
  </si>
  <si>
    <t>1 année</t>
  </si>
  <si>
    <t>2 années</t>
  </si>
  <si>
    <t>3 années</t>
  </si>
  <si>
    <t xml:space="preserve">4 années </t>
  </si>
  <si>
    <t>5 années</t>
  </si>
  <si>
    <t>6 années</t>
  </si>
  <si>
    <t>7 années</t>
  </si>
  <si>
    <t>8 années</t>
  </si>
  <si>
    <t>9 années</t>
  </si>
  <si>
    <t>10 années</t>
  </si>
  <si>
    <t>Tennis loisir</t>
  </si>
  <si>
    <t>Préparation à la compétition</t>
  </si>
  <si>
    <t xml:space="preserve">Ne sais pas </t>
  </si>
  <si>
    <t>Nombre de chèques</t>
  </si>
  <si>
    <t>Aucun</t>
  </si>
  <si>
    <t>1 chèque</t>
  </si>
  <si>
    <t>2 chèques</t>
  </si>
  <si>
    <t>3 chèques</t>
  </si>
  <si>
    <t>4 chèques</t>
  </si>
  <si>
    <t>5 chèques</t>
  </si>
  <si>
    <t>Nombre de chèques vacances</t>
  </si>
  <si>
    <t>6 chèques</t>
  </si>
  <si>
    <t>7 chèques</t>
  </si>
  <si>
    <t>8 chèques</t>
  </si>
  <si>
    <t>9 chèques</t>
  </si>
  <si>
    <t>10 chèques</t>
  </si>
  <si>
    <t>11 chèques</t>
  </si>
  <si>
    <t>12 chèques</t>
  </si>
  <si>
    <t>13 chèques</t>
  </si>
  <si>
    <t>14 chèques</t>
  </si>
  <si>
    <t>15 chèques</t>
  </si>
  <si>
    <t>16 chèques</t>
  </si>
  <si>
    <t>17 chèques</t>
  </si>
  <si>
    <t>18 chèques</t>
  </si>
  <si>
    <t>19 chèques</t>
  </si>
  <si>
    <t>20 chèques</t>
  </si>
  <si>
    <t>21 chèques</t>
  </si>
  <si>
    <t>22 chèques</t>
  </si>
  <si>
    <t>23 chèques</t>
  </si>
  <si>
    <t>24 chèques</t>
  </si>
  <si>
    <t>25 chèques</t>
  </si>
  <si>
    <t>26 chèques</t>
  </si>
  <si>
    <t>27 chèques</t>
  </si>
  <si>
    <t>28 chèques</t>
  </si>
  <si>
    <t>29 chèques</t>
  </si>
  <si>
    <t>30 chèques</t>
  </si>
  <si>
    <t xml:space="preserve">Dates souhaitées d'encaissement </t>
  </si>
  <si>
    <t>Montant total en chèque</t>
  </si>
  <si>
    <t>Demande de justificatif</t>
  </si>
  <si>
    <t>Je souhaite un justificatif</t>
  </si>
  <si>
    <t>Je ne souhaite pas un justificatif</t>
  </si>
  <si>
    <t>Les informations ci-dessous seront utilisées exclusivement par le TCVS dans le cadre unique de son fonctionnement</t>
  </si>
  <si>
    <t>Tennis Club Veyle Saône</t>
  </si>
  <si>
    <t>Fiche d'inscription</t>
  </si>
  <si>
    <t>Plus de 10 ans</t>
  </si>
  <si>
    <t>Plus de 15 ans</t>
  </si>
  <si>
    <t>Plus de 20 ans</t>
  </si>
  <si>
    <t>Plus de 25 ans</t>
  </si>
  <si>
    <t>Tennis Club Veyle Saône – 320 rue des Dagaillers – 01290 Crottet – Association régie par la loi du 01/07/1901 n° W012009805</t>
  </si>
  <si>
    <t xml:space="preserve">Aide </t>
  </si>
  <si>
    <t>Code postal</t>
  </si>
  <si>
    <t>Ville</t>
  </si>
  <si>
    <t>Ne sais pas</t>
  </si>
  <si>
    <t>Adhésion enfant sans cours</t>
  </si>
  <si>
    <t>Inscription adulte</t>
  </si>
  <si>
    <t>Inscription enfant</t>
  </si>
  <si>
    <t>Commentaire</t>
  </si>
  <si>
    <t>Coordonnées des personnes responsables</t>
  </si>
  <si>
    <t>Adhésion adulte avec badge</t>
  </si>
  <si>
    <t>Adhésion adulte simple</t>
  </si>
  <si>
    <t>Cours adulte</t>
  </si>
  <si>
    <t>Classement</t>
  </si>
  <si>
    <t>40/0</t>
  </si>
  <si>
    <t>en dessous de 15/0</t>
  </si>
  <si>
    <t>Expérience tennis</t>
  </si>
  <si>
    <t>Orientation tennis</t>
  </si>
  <si>
    <t>Chèque</t>
  </si>
  <si>
    <t>Chèque vacance</t>
  </si>
  <si>
    <t>33 séances de 1 heure par semaine</t>
  </si>
  <si>
    <t>33 séances de 1 heure 30 par semaine</t>
  </si>
  <si>
    <t>Justificatif</t>
  </si>
  <si>
    <t>33 séances de 1 heure par semaine - de 4 à 7 ans inclus</t>
  </si>
  <si>
    <t>Pratique depuis</t>
  </si>
  <si>
    <t>Formule choisie</t>
  </si>
  <si>
    <t>Prix</t>
  </si>
  <si>
    <t>Inscription ADULTES</t>
  </si>
  <si>
    <t>Inscription ENFANTS</t>
  </si>
  <si>
    <t xml:space="preserve">Montant du </t>
  </si>
  <si>
    <t>Formule 1</t>
  </si>
  <si>
    <t xml:space="preserve"> </t>
  </si>
  <si>
    <t>Formule 2</t>
  </si>
  <si>
    <t>Formule 3</t>
  </si>
  <si>
    <t>Accès uniquement aux courts extérieurs</t>
  </si>
  <si>
    <t>Accès à la salle et aux courts extérieurs</t>
  </si>
  <si>
    <t>Montant total en Chèques Vacances</t>
  </si>
  <si>
    <t>NB</t>
  </si>
  <si>
    <t>Tarif</t>
  </si>
  <si>
    <t xml:space="preserve">Remise </t>
  </si>
  <si>
    <t>Enfant</t>
  </si>
  <si>
    <t>Adulte</t>
  </si>
  <si>
    <t>TOT</t>
  </si>
  <si>
    <t>Remise</t>
  </si>
  <si>
    <t>Montant en espèces</t>
  </si>
  <si>
    <t>Oui</t>
  </si>
  <si>
    <t>Non</t>
  </si>
  <si>
    <t>Recevoir des mails</t>
  </si>
  <si>
    <t>Droits à l'image</t>
  </si>
  <si>
    <t>J'autorise le TVCS a  utiliser des photos ou des films à des fins d'information sur le site du TVCS ou sur des journaux</t>
  </si>
  <si>
    <t>J'accepte que mes informations soient enregistrées sur le site de la FFT et recevoir des mails de la FFT ou du TCVS</t>
  </si>
  <si>
    <t>Aucun reglement en espèce ne doit être envoyé par courrier. Uniquement auprès d'un responsable TCVS</t>
  </si>
  <si>
    <t>N° de licence FFT
Facultatif</t>
  </si>
  <si>
    <t>Garçon fille</t>
  </si>
  <si>
    <t>Garçon</t>
  </si>
  <si>
    <t>Fille</t>
  </si>
  <si>
    <t>G/F     Classement</t>
  </si>
  <si>
    <t>M. Mme Mlle</t>
  </si>
  <si>
    <t>M/Mme    Classement</t>
  </si>
  <si>
    <t xml:space="preserve">M. </t>
  </si>
  <si>
    <t>Mme</t>
  </si>
  <si>
    <t>Mlle</t>
  </si>
  <si>
    <r>
      <t xml:space="preserve">2) Une fois complété, </t>
    </r>
    <r>
      <rPr>
        <b/>
        <sz val="12"/>
        <rFont val="Arial"/>
        <family val="2"/>
      </rPr>
      <t xml:space="preserve">enregistrer le fichier sur votre ordinateur. </t>
    </r>
  </si>
  <si>
    <t xml:space="preserve">3) Pour votre règlement : </t>
  </si>
  <si>
    <t xml:space="preserve">    Vous pouvez nous envoyer votre formulaire d'inscription à </t>
  </si>
  <si>
    <r>
      <t xml:space="preserve">- Par courrier, </t>
    </r>
    <r>
      <rPr>
        <sz val="12"/>
        <color indexed="10"/>
        <rFont val="Arial"/>
        <family val="2"/>
      </rPr>
      <t>n'envoyez aucun règlement en liquide, en chèque vacance ou en chèque CE...</t>
    </r>
    <r>
      <rPr>
        <sz val="12"/>
        <rFont val="Arial"/>
        <family val="2"/>
      </rPr>
      <t xml:space="preserve">     
  Envoyez votre règlement </t>
    </r>
    <r>
      <rPr>
        <b/>
        <sz val="12"/>
        <rFont val="Arial"/>
        <family val="2"/>
      </rPr>
      <t>UNIQUEMENT par chèque bancaire</t>
    </r>
    <r>
      <rPr>
        <sz val="12"/>
        <rFont val="Arial"/>
        <family val="2"/>
      </rPr>
      <t xml:space="preserve"> libellé à l'ordre du </t>
    </r>
    <r>
      <rPr>
        <b/>
        <sz val="12"/>
        <rFont val="Arial"/>
        <family val="2"/>
      </rPr>
      <t>Tennis Club Veyle Saône</t>
    </r>
    <r>
      <rPr>
        <sz val="12"/>
        <rFont val="Arial"/>
        <family val="2"/>
      </rPr>
      <t xml:space="preserve"> </t>
    </r>
    <r>
      <rPr>
        <u/>
        <sz val="12"/>
        <rFont val="Arial"/>
        <family val="2"/>
      </rPr>
      <t>avec votre formulaire d'inscription</t>
    </r>
    <r>
      <rPr>
        <sz val="12"/>
        <rFont val="Arial"/>
        <family val="2"/>
      </rPr>
      <t xml:space="preserve"> à l'adresse suivante
</t>
    </r>
    <r>
      <rPr>
        <b/>
        <sz val="12"/>
        <rFont val="Arial"/>
        <family val="2"/>
      </rPr>
      <t xml:space="preserve">                  Tennis Club Veyle Saône
                   320 rue des dagaillers
                   01290 Crottet
  </t>
    </r>
    <r>
      <rPr>
        <sz val="12"/>
        <rFont val="Arial"/>
        <family val="2"/>
      </rPr>
      <t xml:space="preserve">Vous avez la possibilité de nous transmettre jusqu'à 5 chèques qui seront retirés à différentes dates d'échéances. </t>
    </r>
  </si>
  <si>
    <t xml:space="preserve">- Vous pouvez aussi payer lors des journées d'inscription prévues au calendrier. Dans ce cas merci de vous présenter avec votre formulaire d'inscription complété. </t>
  </si>
  <si>
    <t>Adhésion étudiant sans badge</t>
  </si>
  <si>
    <t>Adhésion étudiant avec badge</t>
  </si>
  <si>
    <t>Pas de cours - Accès uniquement aux courts extérieurs</t>
  </si>
  <si>
    <r>
      <t>1)</t>
    </r>
    <r>
      <rPr>
        <b/>
        <sz val="12"/>
        <rFont val="Arial"/>
        <family val="2"/>
      </rPr>
      <t xml:space="preserve"> Compléter le formulaire d'inscription</t>
    </r>
    <r>
      <rPr>
        <sz val="12"/>
        <rFont val="Arial"/>
        <family val="2"/>
      </rPr>
      <t xml:space="preserve">
- Les cases à compléter sont en orange. Une fois compléter, les cases deviennent bleues
- Pour certaines cases, nous vous proposons une liste de choix possibles accessibles en cliquant sur une flèche       située à droite de la case</t>
    </r>
  </si>
  <si>
    <t>- Pour les règlements en liquide, chèque vacance, chèque CE… merci de vous adresser à votre correspondant TCVS local ou venir lors des journées d'inscription prévues au calendrier</t>
  </si>
  <si>
    <t xml:space="preserve">Merci </t>
  </si>
  <si>
    <t>Pas de cours - Adhésion étudiant AVEC badge</t>
  </si>
  <si>
    <t>Pas de cours - Adhésion étudiant SANS badge</t>
  </si>
  <si>
    <t>1 heure 30 / Sem</t>
  </si>
  <si>
    <t>contact@tcvs.fr</t>
  </si>
  <si>
    <t>Cours 2 x 1 heure 30 / Sem</t>
  </si>
  <si>
    <t>Merci d'indiquer vos indisponibilités ou remarques</t>
  </si>
  <si>
    <t>En cas d’inscription d’un enfant dans une équipe compétition, les parents s’engagent à accompagner et à encadrer leur enfant lors des compétitions.</t>
  </si>
  <si>
    <t xml:space="preserve">Le fonctionnement est simple : </t>
  </si>
  <si>
    <t xml:space="preserve">Chaque adhérent doit faire parvenir au TCVS un certificat médical autorisant la pratique du tennis ou une attestation QS Sport (si le certificat date de plus de 1 an et moins de 3 ans) disponible sur le site www.tcvs.fr - Le certificat médical ou l'attestation QS Sport conditionne l'inscription et l'obtention de la licence FFT. </t>
  </si>
  <si>
    <t>A la carte</t>
  </si>
  <si>
    <t>Forfait 10 séances 1h30 puis à la carte</t>
  </si>
  <si>
    <t>Cours 2 x 1 heure par semaine</t>
  </si>
  <si>
    <t>Cours 1 heure par semaine</t>
  </si>
  <si>
    <t>Cours 1 heure 30 par semaine</t>
  </si>
  <si>
    <t>Cours 1 heure 30 + 1 heure par Sem</t>
  </si>
  <si>
    <t>Cours Mini Tennis 1 heure / Sem</t>
  </si>
  <si>
    <t>33 séances de 2 heures par semaine soit 2 x 1H00</t>
  </si>
  <si>
    <t>33 séances de 2 heures 30 par semaine soit 1H30+1H00</t>
  </si>
  <si>
    <t>33 séances de 3 heures par semaine soit 2 x 1H30</t>
  </si>
  <si>
    <t>Un membre de votre famille directe ou vous-même, êtes vous déjà adhérent au TCVS</t>
  </si>
  <si>
    <t>Déjà adhérent</t>
  </si>
  <si>
    <t xml:space="preserve">Chaque adhérent du TCVS s’engage à respecter le règlement intérieur du TCVS disponible sur le site www.tcvs.fr - MERCI DE NE PAS ENVOYER OU POSTER DANS LA BOITE AUX LETTRES DU CLUB DE L'ARGENT EN LIQUIDE OU DES CHEQUES VACANCES. </t>
  </si>
  <si>
    <t>Frais</t>
  </si>
  <si>
    <t>ATTENTION : VOUS DEVEZ INDIQUER EN HAUT DU FORMULAIRE SI VOUS ETES DÉJÀ ADHERENT AU TCVS</t>
  </si>
  <si>
    <t>Saison 2022 - 2023</t>
  </si>
  <si>
    <t>31 séances de 1H30 par semaine</t>
  </si>
  <si>
    <t>Formule annulée en 2020-2021</t>
  </si>
  <si>
    <t>Document TCVS version du 23 juin 2022 non contractuel susceptible d'être modifié (testé avec MS Excel 2016 et LibreOffice v7) - Propriété du TCVS</t>
  </si>
  <si>
    <t>Version</t>
  </si>
  <si>
    <t>- Les 15 euros de frais d'inscription sont pour une famille et non pas par nouvel adhérent</t>
  </si>
  <si>
    <t>- La degressivité du tarif dès le deuxième enfant fonctuionne quelque soit les formules choisies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</si>
</sst>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\ &quot;€&quot;"/>
    <numFmt numFmtId="165" formatCode="0#&quot; &quot;##&quot; &quot;##&quot; &quot;##&quot; &quot;##"/>
    <numFmt numFmtId="166" formatCode="_-* #,##0.00\ [$€-1]_-;\-* #,##0.00\ [$€-1]_-;_-* &quot;-&quot;??\ [$€-1]_-"/>
    <numFmt numFmtId="167" formatCode="#,##0\ [$€-1];\-#,##0\ [$€-1]"/>
    <numFmt numFmtId="168" formatCode="_-* #,##0.00\ [$€-1]_-;\-* #,##0.00\ [$€-1]_-;_-* &quot;-&quot;??\ [$€-1]_-;_-@_-"/>
    <numFmt numFmtId="169" formatCode="00000"/>
    <numFmt numFmtId="170" formatCode="#,##0\ _€"/>
  </numFmts>
  <fonts count="33" x14ac:knownFonts="1">
    <font>
      <sz val="10"/>
      <name val="Arial"/>
    </font>
    <font>
      <sz val="10"/>
      <name val="Arial"/>
    </font>
    <font>
      <sz val="12"/>
      <name val="Calibri"/>
      <family val="2"/>
    </font>
    <font>
      <b/>
      <sz val="12"/>
      <name val="Calibri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color indexed="23"/>
      <name val="Arial"/>
      <family val="2"/>
    </font>
    <font>
      <b/>
      <sz val="24"/>
      <color indexed="48"/>
      <name val="Tahoma"/>
      <family val="2"/>
    </font>
    <font>
      <b/>
      <sz val="18"/>
      <name val="Tahoma"/>
      <family val="2"/>
    </font>
    <font>
      <b/>
      <sz val="14"/>
      <name val="Tahoma"/>
      <family val="2"/>
    </font>
    <font>
      <sz val="10"/>
      <color indexed="22"/>
      <name val="Arial"/>
      <family val="2"/>
    </font>
    <font>
      <b/>
      <sz val="9"/>
      <color indexed="23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name val="Calibri"/>
      <family val="2"/>
    </font>
    <font>
      <sz val="8"/>
      <color indexed="10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u/>
      <sz val="14"/>
      <color indexed="12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trike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2" fillId="0" borderId="0" xfId="0" applyFont="1" applyAlignment="1">
      <alignment horizontal="justify" wrapText="1"/>
    </xf>
    <xf numFmtId="0" fontId="3" fillId="0" borderId="0" xfId="0" applyFont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49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Fill="1"/>
    <xf numFmtId="0" fontId="2" fillId="0" borderId="0" xfId="0" applyFont="1" applyFill="1" applyAlignment="1">
      <alignment horizontal="justify"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Fill="1"/>
    <xf numFmtId="0" fontId="2" fillId="0" borderId="0" xfId="0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justify" wrapText="1"/>
    </xf>
    <xf numFmtId="0" fontId="0" fillId="0" borderId="0" xfId="0" applyProtection="1"/>
    <xf numFmtId="0" fontId="2" fillId="0" borderId="0" xfId="0" applyFont="1" applyAlignment="1" applyProtection="1">
      <alignment horizontal="right" vertical="center" wrapText="1"/>
    </xf>
    <xf numFmtId="0" fontId="8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1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right"/>
    </xf>
    <xf numFmtId="0" fontId="15" fillId="4" borderId="0" xfId="0" applyFont="1" applyFill="1" applyAlignment="1">
      <alignment horizontal="center"/>
    </xf>
    <xf numFmtId="0" fontId="0" fillId="5" borderId="0" xfId="0" applyFill="1"/>
    <xf numFmtId="0" fontId="0" fillId="6" borderId="0" xfId="0" applyFill="1"/>
    <xf numFmtId="0" fontId="1" fillId="7" borderId="0" xfId="0" applyFont="1" applyFill="1"/>
    <xf numFmtId="0" fontId="1" fillId="7" borderId="0" xfId="0" applyFont="1" applyFill="1" applyAlignment="1">
      <alignment vertical="center"/>
    </xf>
    <xf numFmtId="0" fontId="15" fillId="2" borderId="0" xfId="0" applyFont="1" applyFill="1"/>
    <xf numFmtId="0" fontId="2" fillId="0" borderId="0" xfId="0" applyFont="1" applyAlignment="1" applyProtection="1">
      <alignment wrapText="1"/>
    </xf>
    <xf numFmtId="0" fontId="13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8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0" fillId="9" borderId="0" xfId="0" applyFill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0" fillId="6" borderId="0" xfId="0" applyNumberFormat="1" applyFill="1"/>
    <xf numFmtId="167" fontId="16" fillId="5" borderId="1" xfId="0" applyNumberFormat="1" applyFont="1" applyFill="1" applyBorder="1" applyAlignment="1">
      <alignment horizontal="right" vertical="center"/>
    </xf>
    <xf numFmtId="168" fontId="0" fillId="3" borderId="0" xfId="0" applyNumberFormat="1" applyFill="1"/>
    <xf numFmtId="0" fontId="17" fillId="0" borderId="0" xfId="0" applyFont="1" applyAlignment="1">
      <alignment horizontal="right" vertical="center" wrapText="1"/>
    </xf>
    <xf numFmtId="0" fontId="17" fillId="0" borderId="0" xfId="0" applyFont="1" applyAlignment="1" applyProtection="1">
      <alignment horizontal="right" vertical="center" wrapText="1"/>
    </xf>
    <xf numFmtId="0" fontId="17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0" fontId="15" fillId="0" borderId="0" xfId="0" applyFont="1" applyFill="1"/>
    <xf numFmtId="0" fontId="1" fillId="0" borderId="0" xfId="0" applyFont="1" applyFill="1" applyAlignment="1">
      <alignment vertical="center"/>
    </xf>
    <xf numFmtId="166" fontId="0" fillId="5" borderId="0" xfId="0" applyNumberFormat="1" applyFill="1" applyAlignment="1">
      <alignment horizontal="center"/>
    </xf>
    <xf numFmtId="166" fontId="0" fillId="7" borderId="0" xfId="0" applyNumberFormat="1" applyFill="1" applyAlignment="1">
      <alignment horizontal="center"/>
    </xf>
    <xf numFmtId="0" fontId="1" fillId="8" borderId="0" xfId="0" applyFont="1" applyFill="1" applyAlignment="1">
      <alignment horizontal="center" vertical="center"/>
    </xf>
    <xf numFmtId="0" fontId="0" fillId="8" borderId="0" xfId="0" applyFill="1"/>
    <xf numFmtId="0" fontId="1" fillId="10" borderId="0" xfId="0" applyFont="1" applyFill="1" applyAlignment="1">
      <alignment horizontal="center" vertical="center"/>
    </xf>
    <xf numFmtId="0" fontId="0" fillId="10" borderId="0" xfId="0" applyFill="1"/>
    <xf numFmtId="0" fontId="1" fillId="3" borderId="0" xfId="0" applyFont="1" applyFill="1" applyAlignment="1">
      <alignment horizontal="center" vertical="center"/>
    </xf>
    <xf numFmtId="0" fontId="0" fillId="3" borderId="0" xfId="0" applyFill="1"/>
    <xf numFmtId="0" fontId="0" fillId="11" borderId="0" xfId="0" applyFill="1"/>
    <xf numFmtId="0" fontId="1" fillId="11" borderId="0" xfId="0" applyFont="1" applyFill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166" fontId="0" fillId="5" borderId="2" xfId="0" applyNumberFormat="1" applyFill="1" applyBorder="1" applyAlignment="1">
      <alignment horizontal="center"/>
    </xf>
    <xf numFmtId="166" fontId="0" fillId="5" borderId="3" xfId="0" applyNumberFormat="1" applyFill="1" applyBorder="1" applyAlignment="1">
      <alignment horizontal="center"/>
    </xf>
    <xf numFmtId="166" fontId="0" fillId="5" borderId="4" xfId="0" applyNumberFormat="1" applyFill="1" applyBorder="1" applyAlignment="1">
      <alignment horizontal="center"/>
    </xf>
    <xf numFmtId="166" fontId="0" fillId="5" borderId="5" xfId="0" applyNumberFormat="1" applyFill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166" fontId="0" fillId="5" borderId="6" xfId="0" applyNumberFormat="1" applyFill="1" applyBorder="1" applyAlignment="1">
      <alignment horizontal="center"/>
    </xf>
    <xf numFmtId="166" fontId="0" fillId="5" borderId="7" xfId="0" applyNumberFormat="1" applyFill="1" applyBorder="1" applyAlignment="1">
      <alignment horizontal="center"/>
    </xf>
    <xf numFmtId="166" fontId="0" fillId="5" borderId="8" xfId="0" applyNumberFormat="1" applyFill="1" applyBorder="1" applyAlignment="1">
      <alignment horizontal="center"/>
    </xf>
    <xf numFmtId="166" fontId="0" fillId="5" borderId="9" xfId="0" applyNumberFormat="1" applyFill="1" applyBorder="1" applyAlignment="1">
      <alignment horizontal="center"/>
    </xf>
    <xf numFmtId="0" fontId="14" fillId="11" borderId="10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14" fillId="11" borderId="0" xfId="0" applyFont="1" applyFill="1" applyAlignment="1">
      <alignment horizontal="center" vertical="center"/>
    </xf>
    <xf numFmtId="0" fontId="14" fillId="10" borderId="0" xfId="0" applyFont="1" applyFill="1" applyAlignment="1">
      <alignment horizontal="center" vertical="center"/>
    </xf>
    <xf numFmtId="169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 wrapText="1"/>
    </xf>
    <xf numFmtId="0" fontId="0" fillId="12" borderId="0" xfId="0" applyFill="1" applyAlignment="1">
      <alignment horizontal="center" vertical="center"/>
    </xf>
    <xf numFmtId="0" fontId="2" fillId="0" borderId="0" xfId="0" applyFont="1" applyFill="1" applyAlignment="1">
      <alignment wrapText="1"/>
    </xf>
    <xf numFmtId="17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21" fillId="8" borderId="0" xfId="0" applyFont="1" applyFill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7" borderId="0" xfId="0" applyFont="1" applyFill="1" applyAlignment="1">
      <alignment vertical="center"/>
    </xf>
    <xf numFmtId="0" fontId="0" fillId="7" borderId="0" xfId="0" applyFont="1" applyFill="1" applyAlignment="1" applyProtection="1">
      <alignment vertical="center"/>
    </xf>
    <xf numFmtId="0" fontId="14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29" fillId="0" borderId="0" xfId="1" applyFont="1" applyAlignment="1" applyProtection="1">
      <alignment wrapText="1"/>
    </xf>
    <xf numFmtId="0" fontId="20" fillId="7" borderId="0" xfId="0" applyFont="1" applyFill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13" borderId="0" xfId="0" applyFill="1" applyAlignment="1">
      <alignment horizontal="center"/>
    </xf>
    <xf numFmtId="0" fontId="2" fillId="0" borderId="0" xfId="0" applyFont="1" applyAlignment="1">
      <alignment horizontal="center" wrapText="1"/>
    </xf>
    <xf numFmtId="0" fontId="0" fillId="6" borderId="0" xfId="0" applyFill="1" applyProtection="1">
      <protection locked="0"/>
    </xf>
    <xf numFmtId="0" fontId="0" fillId="6" borderId="0" xfId="0" applyFill="1" applyAlignment="1" applyProtection="1">
      <alignment horizontal="center"/>
      <protection locked="0"/>
    </xf>
    <xf numFmtId="0" fontId="30" fillId="0" borderId="0" xfId="0" applyFont="1"/>
    <xf numFmtId="0" fontId="31" fillId="0" borderId="0" xfId="0" applyFont="1" applyAlignment="1">
      <alignment vertical="center"/>
    </xf>
    <xf numFmtId="0" fontId="20" fillId="8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0" fillId="13" borderId="0" xfId="0" applyFill="1"/>
    <xf numFmtId="0" fontId="0" fillId="14" borderId="0" xfId="0" applyFill="1"/>
    <xf numFmtId="0" fontId="0" fillId="14" borderId="0" xfId="0" applyFill="1" applyAlignment="1">
      <alignment horizontal="center"/>
    </xf>
    <xf numFmtId="0" fontId="32" fillId="7" borderId="0" xfId="0" applyFont="1" applyFill="1"/>
    <xf numFmtId="0" fontId="32" fillId="7" borderId="0" xfId="0" applyFont="1" applyFill="1" applyAlignment="1">
      <alignment vertical="center"/>
    </xf>
    <xf numFmtId="166" fontId="0" fillId="5" borderId="10" xfId="0" applyNumberFormat="1" applyFill="1" applyBorder="1" applyAlignment="1">
      <alignment horizontal="center"/>
    </xf>
    <xf numFmtId="166" fontId="0" fillId="5" borderId="12" xfId="0" applyNumberFormat="1" applyFill="1" applyBorder="1" applyAlignment="1">
      <alignment horizontal="center"/>
    </xf>
    <xf numFmtId="0" fontId="32" fillId="8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11" borderId="0" xfId="0" applyFont="1" applyFill="1" applyAlignment="1">
      <alignment horizontal="center" vertical="center"/>
    </xf>
    <xf numFmtId="0" fontId="32" fillId="10" borderId="0" xfId="0" applyFont="1" applyFill="1" applyAlignment="1">
      <alignment horizontal="center" vertical="center"/>
    </xf>
    <xf numFmtId="0" fontId="32" fillId="0" borderId="0" xfId="0" applyFont="1"/>
    <xf numFmtId="166" fontId="32" fillId="5" borderId="0" xfId="0" applyNumberFormat="1" applyFont="1" applyFill="1" applyBorder="1" applyAlignment="1">
      <alignment horizontal="center"/>
    </xf>
    <xf numFmtId="166" fontId="32" fillId="7" borderId="0" xfId="0" applyNumberFormat="1" applyFont="1" applyFill="1" applyAlignment="1">
      <alignment horizontal="center"/>
    </xf>
    <xf numFmtId="15" fontId="1" fillId="7" borderId="0" xfId="0" applyNumberFormat="1" applyFont="1" applyFill="1" applyAlignment="1">
      <alignment horizontal="left" vertical="center"/>
    </xf>
    <xf numFmtId="0" fontId="20" fillId="15" borderId="0" xfId="0" quotePrefix="1" applyFont="1" applyFill="1"/>
    <xf numFmtId="0" fontId="0" fillId="15" borderId="0" xfId="0" applyFill="1"/>
    <xf numFmtId="0" fontId="22" fillId="0" borderId="0" xfId="0" quotePrefix="1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right" wrapText="1"/>
    </xf>
    <xf numFmtId="0" fontId="22" fillId="0" borderId="0" xfId="0" applyFont="1" applyAlignment="1">
      <alignment horizontal="right" wrapText="1"/>
    </xf>
    <xf numFmtId="0" fontId="28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2" fillId="8" borderId="0" xfId="0" applyFont="1" applyFill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0" fillId="10" borderId="0" xfId="0" applyFill="1" applyAlignment="1">
      <alignment horizontal="center" vertical="center"/>
    </xf>
    <xf numFmtId="165" fontId="7" fillId="3" borderId="10" xfId="0" applyNumberFormat="1" applyFont="1" applyFill="1" applyBorder="1" applyAlignment="1" applyProtection="1">
      <alignment horizontal="center" vertical="center" wrapText="1"/>
      <protection locked="0"/>
    </xf>
    <xf numFmtId="165" fontId="7" fillId="3" borderId="11" xfId="0" applyNumberFormat="1" applyFont="1" applyFill="1" applyBorder="1" applyAlignment="1" applyProtection="1">
      <alignment horizontal="center" vertical="center" wrapText="1"/>
      <protection locked="0"/>
    </xf>
    <xf numFmtId="165" fontId="7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164" fontId="7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right" vertical="center" wrapText="1"/>
    </xf>
    <xf numFmtId="167" fontId="16" fillId="5" borderId="10" xfId="0" applyNumberFormat="1" applyFont="1" applyFill="1" applyBorder="1" applyAlignment="1">
      <alignment horizontal="center" vertical="center"/>
    </xf>
    <xf numFmtId="167" fontId="16" fillId="5" borderId="11" xfId="0" applyNumberFormat="1" applyFont="1" applyFill="1" applyBorder="1" applyAlignment="1">
      <alignment horizontal="center" vertical="center"/>
    </xf>
    <xf numFmtId="167" fontId="16" fillId="5" borderId="12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 applyProtection="1">
      <alignment horizontal="left" vertical="top" wrapText="1"/>
      <protection locked="0"/>
    </xf>
    <xf numFmtId="0" fontId="7" fillId="3" borderId="11" xfId="0" applyFont="1" applyFill="1" applyBorder="1" applyAlignment="1" applyProtection="1">
      <alignment horizontal="left" vertical="top" wrapText="1"/>
      <protection locked="0"/>
    </xf>
    <xf numFmtId="0" fontId="7" fillId="3" borderId="12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Alignment="1">
      <alignment horizontal="center" wrapText="1"/>
    </xf>
  </cellXfs>
  <cellStyles count="2">
    <cellStyle name="Lien hypertexte" xfId="1" builtinId="8"/>
    <cellStyle name="Normal" xfId="0" builtinId="0"/>
  </cellStyles>
  <dxfs count="14"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20" dropStyle="combo" dx="22" fmlaLink="Parm!$I$52" fmlaRange="Parm!$B$53:$B$69" sel="1" val="0"/>
</file>

<file path=xl/ctrlProps/ctrlProp10.xml><?xml version="1.0" encoding="utf-8"?>
<formControlPr xmlns="http://schemas.microsoft.com/office/spreadsheetml/2009/9/main" objectType="Drop" dropLines="20" dropStyle="combo" dx="22" fmlaLink="Parm!$L$52" fmlaRange="Parm!$B$53:$B$69" sel="1" val="0"/>
</file>

<file path=xl/ctrlProps/ctrlProp11.xml><?xml version="1.0" encoding="utf-8"?>
<formControlPr xmlns="http://schemas.microsoft.com/office/spreadsheetml/2009/9/main" objectType="Drop" dropLines="20" dropStyle="combo" dx="22" fmlaLink="Parm!$M$52" fmlaRange="Parm!$B$53:$B$69" sel="1" val="0"/>
</file>

<file path=xl/ctrlProps/ctrlProp12.xml><?xml version="1.0" encoding="utf-8"?>
<formControlPr xmlns="http://schemas.microsoft.com/office/spreadsheetml/2009/9/main" objectType="Drop" dropLines="20" dropStyle="combo" dx="22" fmlaLink="Parm!$L$21" fmlaRange="Parm!$B$25:$B$27" sel="1" val="0"/>
</file>

<file path=xl/ctrlProps/ctrlProp13.xml><?xml version="1.0" encoding="utf-8"?>
<formControlPr xmlns="http://schemas.microsoft.com/office/spreadsheetml/2009/9/main" objectType="Drop" dropLines="20" dropStyle="combo" dx="22" fmlaLink="Parm!$M$21" fmlaRange="Parm!$B$25:$B$27" sel="1" val="0"/>
</file>

<file path=xl/ctrlProps/ctrlProp14.xml><?xml version="1.0" encoding="utf-8"?>
<formControlPr xmlns="http://schemas.microsoft.com/office/spreadsheetml/2009/9/main" objectType="Drop" dropLines="20" dropStyle="combo" dx="22" fmlaLink="Parm!$L$31" fmlaRange="Parm!$B$35:$B$36" sel="1" val="0"/>
</file>

<file path=xl/ctrlProps/ctrlProp15.xml><?xml version="1.0" encoding="utf-8"?>
<formControlPr xmlns="http://schemas.microsoft.com/office/spreadsheetml/2009/9/main" objectType="Drop" dropLines="20" dropStyle="combo" dx="22" fmlaLink="Parm!$M$31" fmlaRange="Parm!$B$35:$B$36" sel="1" val="0"/>
</file>

<file path=xl/ctrlProps/ctrlProp16.xml><?xml version="1.0" encoding="utf-8"?>
<formControlPr xmlns="http://schemas.microsoft.com/office/spreadsheetml/2009/9/main" objectType="Drop" dropLines="20" dropStyle="combo" dx="22" fmlaLink="Parm!$A$97" fmlaRange="Parm!$B$98:$B$104" sel="1" val="0"/>
</file>

<file path=xl/ctrlProps/ctrlProp17.xml><?xml version="1.0" encoding="utf-8"?>
<formControlPr xmlns="http://schemas.microsoft.com/office/spreadsheetml/2009/9/main" objectType="Drop" dropLines="20" dropStyle="combo" dx="22" fmlaLink="Parm!$A$106" fmlaRange="Parm!$B$107:$B$138" sel="1" val="0"/>
</file>

<file path=xl/ctrlProps/ctrlProp18.xml><?xml version="1.0" encoding="utf-8"?>
<formControlPr xmlns="http://schemas.microsoft.com/office/spreadsheetml/2009/9/main" objectType="Drop" dropLines="20" dropStyle="combo" dx="22" fmlaLink="Parm!$A$140" fmlaRange="Parm!$B$141:$B$143" sel="1" val="0"/>
</file>

<file path=xl/ctrlProps/ctrlProp19.xml><?xml version="1.0" encoding="utf-8"?>
<formControlPr xmlns="http://schemas.microsoft.com/office/spreadsheetml/2009/9/main" objectType="Drop" dropLines="20" dropStyle="combo" dx="22" fmlaLink="Parm!$A$145" fmlaRange="Parm!$B$146:$B$147" sel="1" val="0"/>
</file>

<file path=xl/ctrlProps/ctrlProp2.xml><?xml version="1.0" encoding="utf-8"?>
<formControlPr xmlns="http://schemas.microsoft.com/office/spreadsheetml/2009/9/main" objectType="Drop" dropLines="20" dropStyle="combo" dx="22" fmlaLink="Parm!$I$71" fmlaRange="Parm!$B$72:$B$88" sel="1" val="0"/>
</file>

<file path=xl/ctrlProps/ctrlProp20.xml><?xml version="1.0" encoding="utf-8"?>
<formControlPr xmlns="http://schemas.microsoft.com/office/spreadsheetml/2009/9/main" objectType="Drop" dropLines="20" dropStyle="combo" dx="22" fmlaLink="Parm!$A$149" fmlaRange="Parm!$B$150:$B$151" sel="1" val="0"/>
</file>

<file path=xl/ctrlProps/ctrlProp21.xml><?xml version="1.0" encoding="utf-8"?>
<formControlPr xmlns="http://schemas.microsoft.com/office/spreadsheetml/2009/9/main" objectType="Drop" dropLines="20" dropStyle="combo" dx="22" fmlaLink="Parm!$I$41" fmlaRange="Parm!$B$42:$B$44" sel="1" val="0"/>
</file>

<file path=xl/ctrlProps/ctrlProp22.xml><?xml version="1.0" encoding="utf-8"?>
<formControlPr xmlns="http://schemas.microsoft.com/office/spreadsheetml/2009/9/main" objectType="Drop" dropLines="20" dropStyle="combo" dx="22" fmlaLink="Parm!$J$41" fmlaRange="Parm!$B$42:$B$44" sel="1" val="0"/>
</file>

<file path=xl/ctrlProps/ctrlProp23.xml><?xml version="1.0" encoding="utf-8"?>
<formControlPr xmlns="http://schemas.microsoft.com/office/spreadsheetml/2009/9/main" objectType="Drop" dropLines="20" dropStyle="combo" dx="22" fmlaLink="Parm!$K$41" fmlaRange="Parm!$B$42:$B$44" sel="1" val="0"/>
</file>

<file path=xl/ctrlProps/ctrlProp24.xml><?xml version="1.0" encoding="utf-8"?>
<formControlPr xmlns="http://schemas.microsoft.com/office/spreadsheetml/2009/9/main" objectType="Drop" dropLines="20" dropStyle="combo" dx="22" fmlaLink="Parm!$L$46" fmlaRange="Parm!$B$47:$B$50" sel="1" val="0"/>
</file>

<file path=xl/ctrlProps/ctrlProp25.xml><?xml version="1.0" encoding="utf-8"?>
<formControlPr xmlns="http://schemas.microsoft.com/office/spreadsheetml/2009/9/main" objectType="Drop" dropLines="20" dropStyle="combo" dx="22" fmlaLink="Parm!$M$46" fmlaRange="Parm!$B$47:$B$50" sel="1" val="0"/>
</file>

<file path=xl/ctrlProps/ctrlProp26.xml><?xml version="1.0" encoding="utf-8"?>
<formControlPr xmlns="http://schemas.microsoft.com/office/spreadsheetml/2009/9/main" objectType="Drop" dropLines="20" dropStyle="combo" dx="22" fmlaLink="Parm!$A$153" fmlaRange="Parm!$B$154:$B$156" sel="1" val="0"/>
</file>

<file path=xl/ctrlProps/ctrlProp3.xml><?xml version="1.0" encoding="utf-8"?>
<formControlPr xmlns="http://schemas.microsoft.com/office/spreadsheetml/2009/9/main" objectType="Drop" dropLines="20" dropStyle="combo" dx="22" fmlaLink="Parm!$J$52" fmlaRange="Parm!$B$53:$B$69" sel="1" val="0"/>
</file>

<file path=xl/ctrlProps/ctrlProp4.xml><?xml version="1.0" encoding="utf-8"?>
<formControlPr xmlns="http://schemas.microsoft.com/office/spreadsheetml/2009/9/main" objectType="Drop" dropLines="20" dropStyle="combo" dx="22" fmlaLink="Parm!$K$52" fmlaRange="Parm!$B$53:$B$69" sel="1" val="0"/>
</file>

<file path=xl/ctrlProps/ctrlProp5.xml><?xml version="1.0" encoding="utf-8"?>
<formControlPr xmlns="http://schemas.microsoft.com/office/spreadsheetml/2009/9/main" objectType="Drop" dropLines="20" dropStyle="combo" dx="22" fmlaLink="Parm!$J$71" fmlaRange="Parm!$B$72:$B$88" sel="1" val="0"/>
</file>

<file path=xl/ctrlProps/ctrlProp6.xml><?xml version="1.0" encoding="utf-8"?>
<formControlPr xmlns="http://schemas.microsoft.com/office/spreadsheetml/2009/9/main" objectType="Drop" dropLines="20" dropStyle="combo" dx="22" fmlaLink="Parm!$K$71" fmlaRange="Parm!$B$72:$B$88" sel="1" val="0"/>
</file>

<file path=xl/ctrlProps/ctrlProp7.xml><?xml version="1.0" encoding="utf-8"?>
<formControlPr xmlns="http://schemas.microsoft.com/office/spreadsheetml/2009/9/main" objectType="Drop" dropLines="20" dropStyle="combo" dx="22" fmlaLink="Parm!$I$3" fmlaRange="Parm!$B$8:$B$17" sel="1" val="0"/>
</file>

<file path=xl/ctrlProps/ctrlProp8.xml><?xml version="1.0" encoding="utf-8"?>
<formControlPr xmlns="http://schemas.microsoft.com/office/spreadsheetml/2009/9/main" objectType="Drop" dropLines="20" dropStyle="combo" dx="22" fmlaLink="Parm!$J$3" fmlaRange="Parm!$B$8:$B$17" sel="1" val="0"/>
</file>

<file path=xl/ctrlProps/ctrlProp9.xml><?xml version="1.0" encoding="utf-8"?>
<formControlPr xmlns="http://schemas.microsoft.com/office/spreadsheetml/2009/9/main" objectType="Drop" dropLines="20" dropStyle="combo" dx="22" fmlaLink="Parm!$K$3" fmlaRange="Parm!$B$8:$B$17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47625</xdr:rowOff>
    </xdr:from>
    <xdr:to>
      <xdr:col>4</xdr:col>
      <xdr:colOff>762000</xdr:colOff>
      <xdr:row>2</xdr:row>
      <xdr:rowOff>219075</xdr:rowOff>
    </xdr:to>
    <xdr:pic>
      <xdr:nvPicPr>
        <xdr:cNvPr id="2161" name="Picture 3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625"/>
          <a:ext cx="20764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2400300</xdr:colOff>
      <xdr:row>9</xdr:row>
      <xdr:rowOff>381000</xdr:rowOff>
    </xdr:from>
    <xdr:to>
      <xdr:col>6</xdr:col>
      <xdr:colOff>2609850</xdr:colOff>
      <xdr:row>9</xdr:row>
      <xdr:rowOff>590550</xdr:rowOff>
    </xdr:to>
    <xdr:pic>
      <xdr:nvPicPr>
        <xdr:cNvPr id="2162" name="Picture 4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2457450"/>
          <a:ext cx="20955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57150</xdr:rowOff>
    </xdr:from>
    <xdr:to>
      <xdr:col>0</xdr:col>
      <xdr:colOff>0</xdr:colOff>
      <xdr:row>47</xdr:row>
      <xdr:rowOff>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Calibri"/>
            </a:rPr>
            <a:t>1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0" y="7562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 algn="ctr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Calibri"/>
            </a:rPr>
            <a:t>2</a:t>
          </a:r>
        </a:p>
      </xdr:txBody>
    </xdr:sp>
    <xdr:clientData/>
  </xdr:twoCellAnchor>
  <xdr:twoCellAnchor>
    <xdr:from>
      <xdr:col>5</xdr:col>
      <xdr:colOff>28575</xdr:colOff>
      <xdr:row>0</xdr:row>
      <xdr:rowOff>47625</xdr:rowOff>
    </xdr:from>
    <xdr:to>
      <xdr:col>6</xdr:col>
      <xdr:colOff>762000</xdr:colOff>
      <xdr:row>2</xdr:row>
      <xdr:rowOff>219075</xdr:rowOff>
    </xdr:to>
    <xdr:pic>
      <xdr:nvPicPr>
        <xdr:cNvPr id="1365" name="Picture 13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47625"/>
          <a:ext cx="19050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619125</xdr:colOff>
          <xdr:row>16</xdr:row>
          <xdr:rowOff>9525</xdr:rowOff>
        </xdr:from>
        <xdr:to>
          <xdr:col>12</xdr:col>
          <xdr:colOff>47625</xdr:colOff>
          <xdr:row>17</xdr:row>
          <xdr:rowOff>0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1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47625</xdr:rowOff>
        </xdr:from>
        <xdr:to>
          <xdr:col>16</xdr:col>
          <xdr:colOff>9525</xdr:colOff>
          <xdr:row>16</xdr:row>
          <xdr:rowOff>228600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619125</xdr:colOff>
          <xdr:row>20</xdr:row>
          <xdr:rowOff>0</xdr:rowOff>
        </xdr:from>
        <xdr:to>
          <xdr:col>12</xdr:col>
          <xdr:colOff>47625</xdr:colOff>
          <xdr:row>20</xdr:row>
          <xdr:rowOff>238125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1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619125</xdr:colOff>
          <xdr:row>24</xdr:row>
          <xdr:rowOff>0</xdr:rowOff>
        </xdr:from>
        <xdr:to>
          <xdr:col>12</xdr:col>
          <xdr:colOff>47625</xdr:colOff>
          <xdr:row>24</xdr:row>
          <xdr:rowOff>238125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20</xdr:row>
          <xdr:rowOff>9525</xdr:rowOff>
        </xdr:from>
        <xdr:to>
          <xdr:col>16</xdr:col>
          <xdr:colOff>0</xdr:colOff>
          <xdr:row>21</xdr:row>
          <xdr:rowOff>0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1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24</xdr:row>
          <xdr:rowOff>9525</xdr:rowOff>
        </xdr:from>
        <xdr:to>
          <xdr:col>16</xdr:col>
          <xdr:colOff>0</xdr:colOff>
          <xdr:row>25</xdr:row>
          <xdr:rowOff>0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16</xdr:row>
          <xdr:rowOff>0</xdr:rowOff>
        </xdr:from>
        <xdr:to>
          <xdr:col>18</xdr:col>
          <xdr:colOff>0</xdr:colOff>
          <xdr:row>16</xdr:row>
          <xdr:rowOff>238125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20</xdr:row>
          <xdr:rowOff>0</xdr:rowOff>
        </xdr:from>
        <xdr:to>
          <xdr:col>18</xdr:col>
          <xdr:colOff>0</xdr:colOff>
          <xdr:row>20</xdr:row>
          <xdr:rowOff>238125</xdr:rowOff>
        </xdr:to>
        <xdr:sp macro="" textlink="">
          <xdr:nvSpPr>
            <xdr:cNvPr id="1072" name="Drop Dow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1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24</xdr:row>
          <xdr:rowOff>0</xdr:rowOff>
        </xdr:from>
        <xdr:to>
          <xdr:col>18</xdr:col>
          <xdr:colOff>0</xdr:colOff>
          <xdr:row>24</xdr:row>
          <xdr:rowOff>238125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1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619125</xdr:colOff>
          <xdr:row>34</xdr:row>
          <xdr:rowOff>0</xdr:rowOff>
        </xdr:from>
        <xdr:to>
          <xdr:col>12</xdr:col>
          <xdr:colOff>47625</xdr:colOff>
          <xdr:row>34</xdr:row>
          <xdr:rowOff>238125</xdr:rowOff>
        </xdr:to>
        <xdr:sp macro="" textlink="">
          <xdr:nvSpPr>
            <xdr:cNvPr id="1074" name="Drop Dow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1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609600</xdr:colOff>
          <xdr:row>38</xdr:row>
          <xdr:rowOff>0</xdr:rowOff>
        </xdr:from>
        <xdr:to>
          <xdr:col>12</xdr:col>
          <xdr:colOff>38100</xdr:colOff>
          <xdr:row>38</xdr:row>
          <xdr:rowOff>238125</xdr:rowOff>
        </xdr:to>
        <xdr:sp macro="" textlink="">
          <xdr:nvSpPr>
            <xdr:cNvPr id="1076" name="Drop Dow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1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9525</xdr:rowOff>
        </xdr:from>
        <xdr:to>
          <xdr:col>17</xdr:col>
          <xdr:colOff>704850</xdr:colOff>
          <xdr:row>35</xdr:row>
          <xdr:rowOff>0</xdr:rowOff>
        </xdr:to>
        <xdr:sp macro="" textlink="">
          <xdr:nvSpPr>
            <xdr:cNvPr id="1080" name="Drop Dow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1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38</xdr:row>
          <xdr:rowOff>9525</xdr:rowOff>
        </xdr:from>
        <xdr:to>
          <xdr:col>17</xdr:col>
          <xdr:colOff>704850</xdr:colOff>
          <xdr:row>39</xdr:row>
          <xdr:rowOff>0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1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742950</xdr:colOff>
          <xdr:row>34</xdr:row>
          <xdr:rowOff>9525</xdr:rowOff>
        </xdr:from>
        <xdr:to>
          <xdr:col>17</xdr:col>
          <xdr:colOff>1733550</xdr:colOff>
          <xdr:row>35</xdr:row>
          <xdr:rowOff>0</xdr:rowOff>
        </xdr:to>
        <xdr:sp macro="" textlink="">
          <xdr:nvSpPr>
            <xdr:cNvPr id="1083" name="Drop Dow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1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742950</xdr:colOff>
          <xdr:row>38</xdr:row>
          <xdr:rowOff>9525</xdr:rowOff>
        </xdr:from>
        <xdr:to>
          <xdr:col>17</xdr:col>
          <xdr:colOff>1733550</xdr:colOff>
          <xdr:row>39</xdr:row>
          <xdr:rowOff>0</xdr:rowOff>
        </xdr:to>
        <xdr:sp macro="" textlink="">
          <xdr:nvSpPr>
            <xdr:cNvPr id="1084" name="Drop Dow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1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17</xdr:col>
      <xdr:colOff>723900</xdr:colOff>
      <xdr:row>31</xdr:row>
      <xdr:rowOff>38100</xdr:rowOff>
    </xdr:from>
    <xdr:to>
      <xdr:col>17</xdr:col>
      <xdr:colOff>1714500</xdr:colOff>
      <xdr:row>33</xdr:row>
      <xdr:rowOff>19050</xdr:rowOff>
    </xdr:to>
    <xdr:sp macro="" textlink="">
      <xdr:nvSpPr>
        <xdr:cNvPr id="1085" name="Text Box 61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9363075" y="3800475"/>
          <a:ext cx="99060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Cours adulte</a:t>
          </a:r>
        </a:p>
      </xdr:txBody>
    </xdr:sp>
    <xdr:clientData/>
  </xdr:twoCellAnchor>
  <xdr:twoCellAnchor editAs="oneCell">
    <xdr:from>
      <xdr:col>15</xdr:col>
      <xdr:colOff>19050</xdr:colOff>
      <xdr:row>31</xdr:row>
      <xdr:rowOff>47625</xdr:rowOff>
    </xdr:from>
    <xdr:to>
      <xdr:col>17</xdr:col>
      <xdr:colOff>704850</xdr:colOff>
      <xdr:row>33</xdr:row>
      <xdr:rowOff>28575</xdr:rowOff>
    </xdr:to>
    <xdr:sp macro="" textlink="">
      <xdr:nvSpPr>
        <xdr:cNvPr id="1086" name="Text Box 62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7791450" y="3810000"/>
          <a:ext cx="155257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Formule choisie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65</xdr:row>
          <xdr:rowOff>47625</xdr:rowOff>
        </xdr:from>
        <xdr:to>
          <xdr:col>8</xdr:col>
          <xdr:colOff>28575</xdr:colOff>
          <xdr:row>66</xdr:row>
          <xdr:rowOff>295275</xdr:rowOff>
        </xdr:to>
        <xdr:sp macro="" textlink="">
          <xdr:nvSpPr>
            <xdr:cNvPr id="1091" name="Drop Down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1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9525</xdr:rowOff>
        </xdr:from>
        <xdr:to>
          <xdr:col>8</xdr:col>
          <xdr:colOff>19050</xdr:colOff>
          <xdr:row>69</xdr:row>
          <xdr:rowOff>9525</xdr:rowOff>
        </xdr:to>
        <xdr:sp macro="" textlink="">
          <xdr:nvSpPr>
            <xdr:cNvPr id="1092" name="Drop Dow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1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70</xdr:row>
          <xdr:rowOff>9525</xdr:rowOff>
        </xdr:from>
        <xdr:to>
          <xdr:col>8</xdr:col>
          <xdr:colOff>9525</xdr:colOff>
          <xdr:row>71</xdr:row>
          <xdr:rowOff>9525</xdr:rowOff>
        </xdr:to>
        <xdr:sp macro="" textlink="">
          <xdr:nvSpPr>
            <xdr:cNvPr id="1093" name="Drop Down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1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80</xdr:row>
          <xdr:rowOff>47625</xdr:rowOff>
        </xdr:from>
        <xdr:to>
          <xdr:col>20</xdr:col>
          <xdr:colOff>0</xdr:colOff>
          <xdr:row>80</xdr:row>
          <xdr:rowOff>285750</xdr:rowOff>
        </xdr:to>
        <xdr:sp macro="" textlink="">
          <xdr:nvSpPr>
            <xdr:cNvPr id="1095" name="Drop Dow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1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82</xdr:row>
          <xdr:rowOff>47625</xdr:rowOff>
        </xdr:from>
        <xdr:to>
          <xdr:col>20</xdr:col>
          <xdr:colOff>0</xdr:colOff>
          <xdr:row>82</xdr:row>
          <xdr:rowOff>285750</xdr:rowOff>
        </xdr:to>
        <xdr:sp macro="" textlink="">
          <xdr:nvSpPr>
            <xdr:cNvPr id="1096" name="Drop Dow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1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16</xdr:row>
          <xdr:rowOff>9525</xdr:rowOff>
        </xdr:from>
        <xdr:to>
          <xdr:col>11</xdr:col>
          <xdr:colOff>590550</xdr:colOff>
          <xdr:row>17</xdr:row>
          <xdr:rowOff>0</xdr:rowOff>
        </xdr:to>
        <xdr:sp macro="" textlink="">
          <xdr:nvSpPr>
            <xdr:cNvPr id="1107" name="Drop Down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1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20</xdr:row>
          <xdr:rowOff>0</xdr:rowOff>
        </xdr:from>
        <xdr:to>
          <xdr:col>11</xdr:col>
          <xdr:colOff>590550</xdr:colOff>
          <xdr:row>20</xdr:row>
          <xdr:rowOff>238125</xdr:rowOff>
        </xdr:to>
        <xdr:sp macro="" textlink="">
          <xdr:nvSpPr>
            <xdr:cNvPr id="1108" name="Drop Down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1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24</xdr:row>
          <xdr:rowOff>9525</xdr:rowOff>
        </xdr:from>
        <xdr:to>
          <xdr:col>11</xdr:col>
          <xdr:colOff>590550</xdr:colOff>
          <xdr:row>25</xdr:row>
          <xdr:rowOff>0</xdr:rowOff>
        </xdr:to>
        <xdr:sp macro="" textlink="">
          <xdr:nvSpPr>
            <xdr:cNvPr id="1109" name="Drop Down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1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34</xdr:row>
          <xdr:rowOff>9525</xdr:rowOff>
        </xdr:from>
        <xdr:to>
          <xdr:col>11</xdr:col>
          <xdr:colOff>600075</xdr:colOff>
          <xdr:row>35</xdr:row>
          <xdr:rowOff>0</xdr:rowOff>
        </xdr:to>
        <xdr:sp macro="" textlink="">
          <xdr:nvSpPr>
            <xdr:cNvPr id="1110" name="Drop Down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1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38</xdr:row>
          <xdr:rowOff>0</xdr:rowOff>
        </xdr:from>
        <xdr:to>
          <xdr:col>11</xdr:col>
          <xdr:colOff>600075</xdr:colOff>
          <xdr:row>38</xdr:row>
          <xdr:rowOff>238125</xdr:rowOff>
        </xdr:to>
        <xdr:sp macro="" textlink="">
          <xdr:nvSpPr>
            <xdr:cNvPr id="1111" name="Drop Down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1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</xdr:row>
          <xdr:rowOff>0</xdr:rowOff>
        </xdr:from>
        <xdr:to>
          <xdr:col>12</xdr:col>
          <xdr:colOff>19050</xdr:colOff>
          <xdr:row>8</xdr:row>
          <xdr:rowOff>238125</xdr:rowOff>
        </xdr:to>
        <xdr:sp macro="" textlink="">
          <xdr:nvSpPr>
            <xdr:cNvPr id="1337" name="Drop Down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1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tcvs.f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27"/>
  <sheetViews>
    <sheetView showGridLines="0" showRowColHeaders="0" zoomScaleNormal="100" workbookViewId="0">
      <selection activeCell="H26" sqref="H26"/>
    </sheetView>
  </sheetViews>
  <sheetFormatPr baseColWidth="10" defaultRowHeight="12.75" x14ac:dyDescent="0.2"/>
  <cols>
    <col min="1" max="1" width="2.42578125" customWidth="1"/>
    <col min="2" max="3" width="1.140625" customWidth="1"/>
    <col min="4" max="4" width="20.140625" customWidth="1"/>
    <col min="5" max="5" width="37.28515625" customWidth="1"/>
    <col min="6" max="6" width="17.85546875" customWidth="1"/>
    <col min="7" max="7" width="43.140625" customWidth="1"/>
    <col min="8" max="9" width="1.140625" customWidth="1"/>
  </cols>
  <sheetData>
    <row r="1" spans="1:10" ht="30" x14ac:dyDescent="0.4">
      <c r="G1" s="19" t="s">
        <v>75</v>
      </c>
      <c r="J1" s="12"/>
    </row>
    <row r="2" spans="1:10" ht="22.5" x14ac:dyDescent="0.3">
      <c r="G2" s="20" t="s">
        <v>76</v>
      </c>
      <c r="J2" s="12"/>
    </row>
    <row r="3" spans="1:10" ht="18" x14ac:dyDescent="0.25">
      <c r="G3" s="21" t="s">
        <v>178</v>
      </c>
      <c r="J3" s="12"/>
    </row>
    <row r="4" spans="1:10" x14ac:dyDescent="0.2">
      <c r="J4" s="12"/>
    </row>
    <row r="5" spans="1:10" ht="18" x14ac:dyDescent="0.25">
      <c r="B5" s="3"/>
      <c r="C5" s="3"/>
      <c r="D5" s="4" t="s">
        <v>82</v>
      </c>
      <c r="E5" s="5"/>
      <c r="F5" s="5"/>
      <c r="G5" s="5"/>
      <c r="H5" s="3"/>
      <c r="I5" s="3"/>
      <c r="J5" s="9"/>
    </row>
    <row r="6" spans="1:10" ht="5.0999999999999996" customHeight="1" x14ac:dyDescent="0.25">
      <c r="B6" s="3"/>
      <c r="D6" s="7"/>
      <c r="E6" s="7"/>
      <c r="F6" s="7"/>
      <c r="G6" s="1"/>
      <c r="I6" s="3"/>
      <c r="J6" s="11"/>
    </row>
    <row r="7" spans="1:10" ht="33" customHeight="1" x14ac:dyDescent="0.2">
      <c r="A7" s="18"/>
      <c r="B7" s="3"/>
      <c r="C7" s="18"/>
      <c r="D7" s="129" t="str">
        <f>"Le Tennis Club Veyle Saône vous propose de compléter votre fiche d'inscription pour la " &amp; G3 &amp; "."</f>
        <v>Le Tennis Club Veyle Saône vous propose de compléter votre fiche d'inscription pour la Saison 2022 - 2023.</v>
      </c>
      <c r="E7" s="129"/>
      <c r="F7" s="129"/>
      <c r="G7" s="129"/>
      <c r="H7" s="18"/>
      <c r="I7" s="3"/>
    </row>
    <row r="8" spans="1:10" ht="15" x14ac:dyDescent="0.2">
      <c r="A8" s="18"/>
      <c r="B8" s="3"/>
      <c r="C8" s="18"/>
      <c r="D8" s="133" t="s">
        <v>161</v>
      </c>
      <c r="E8" s="129"/>
      <c r="F8" s="129"/>
      <c r="G8" s="129"/>
      <c r="H8" s="18"/>
      <c r="I8" s="3"/>
    </row>
    <row r="9" spans="1:10" ht="9.9499999999999993" customHeight="1" x14ac:dyDescent="0.25">
      <c r="B9" s="3"/>
      <c r="D9" s="7"/>
      <c r="E9" s="7"/>
      <c r="F9" s="7"/>
      <c r="G9" s="1"/>
      <c r="I9" s="3"/>
      <c r="J9" s="11"/>
    </row>
    <row r="10" spans="1:10" ht="62.25" customHeight="1" x14ac:dyDescent="0.2">
      <c r="B10" s="3"/>
      <c r="D10" s="129" t="s">
        <v>151</v>
      </c>
      <c r="E10" s="129"/>
      <c r="F10" s="129"/>
      <c r="G10" s="129"/>
      <c r="I10" s="3"/>
    </row>
    <row r="11" spans="1:10" ht="9.9499999999999993" customHeight="1" x14ac:dyDescent="0.25">
      <c r="B11" s="3"/>
      <c r="D11" s="7"/>
      <c r="E11" s="7"/>
      <c r="F11" s="7"/>
      <c r="G11" s="1"/>
      <c r="I11" s="3"/>
      <c r="J11" s="11"/>
    </row>
    <row r="12" spans="1:10" ht="15.75" x14ac:dyDescent="0.25">
      <c r="B12" s="3"/>
      <c r="D12" s="129" t="s">
        <v>143</v>
      </c>
      <c r="E12" s="129"/>
      <c r="F12" s="129"/>
      <c r="G12" s="129"/>
      <c r="I12" s="3"/>
    </row>
    <row r="13" spans="1:10" ht="9.9499999999999993" customHeight="1" x14ac:dyDescent="0.25">
      <c r="B13" s="3"/>
      <c r="D13" s="7"/>
      <c r="E13" s="7"/>
      <c r="F13" s="7"/>
      <c r="G13" s="1"/>
      <c r="I13" s="3"/>
      <c r="J13" s="11"/>
    </row>
    <row r="14" spans="1:10" ht="15" customHeight="1" x14ac:dyDescent="0.3">
      <c r="B14" s="3"/>
      <c r="D14" s="131" t="s">
        <v>145</v>
      </c>
      <c r="E14" s="131"/>
      <c r="F14" s="131"/>
      <c r="G14" s="98" t="s">
        <v>157</v>
      </c>
      <c r="I14" s="3"/>
    </row>
    <row r="15" spans="1:10" ht="9.9499999999999993" customHeight="1" x14ac:dyDescent="0.25">
      <c r="B15" s="3"/>
      <c r="D15" s="7"/>
      <c r="E15" s="7"/>
      <c r="F15" s="7"/>
      <c r="G15" s="1"/>
      <c r="I15" s="3"/>
      <c r="J15" s="11"/>
    </row>
    <row r="16" spans="1:10" ht="15" x14ac:dyDescent="0.2">
      <c r="B16" s="3"/>
      <c r="D16" s="132" t="s">
        <v>144</v>
      </c>
      <c r="E16" s="132"/>
      <c r="F16" s="132"/>
      <c r="G16" s="132"/>
      <c r="I16" s="3"/>
    </row>
    <row r="17" spans="1:10" ht="9.9499999999999993" customHeight="1" x14ac:dyDescent="0.25">
      <c r="B17" s="3"/>
      <c r="D17" s="7"/>
      <c r="E17" s="7"/>
      <c r="F17" s="7"/>
      <c r="G17" s="1"/>
      <c r="I17" s="3"/>
      <c r="J17" s="11"/>
    </row>
    <row r="18" spans="1:10" ht="108.75" customHeight="1" x14ac:dyDescent="0.2">
      <c r="B18" s="3"/>
      <c r="D18" s="128" t="s">
        <v>146</v>
      </c>
      <c r="E18" s="129"/>
      <c r="F18" s="129"/>
      <c r="G18" s="129"/>
      <c r="I18" s="3"/>
    </row>
    <row r="19" spans="1:10" ht="9.9499999999999993" customHeight="1" x14ac:dyDescent="0.25">
      <c r="B19" s="3"/>
      <c r="D19" s="7"/>
      <c r="E19" s="7"/>
      <c r="F19" s="7"/>
      <c r="G19" s="1"/>
      <c r="I19" s="3"/>
      <c r="J19" s="11"/>
    </row>
    <row r="20" spans="1:10" ht="30" customHeight="1" x14ac:dyDescent="0.2">
      <c r="B20" s="3"/>
      <c r="D20" s="128" t="s">
        <v>147</v>
      </c>
      <c r="E20" s="129"/>
      <c r="F20" s="129"/>
      <c r="G20" s="129"/>
      <c r="I20" s="3"/>
    </row>
    <row r="21" spans="1:10" ht="9.9499999999999993" customHeight="1" x14ac:dyDescent="0.25">
      <c r="B21" s="3"/>
      <c r="D21" s="7"/>
      <c r="E21" s="7"/>
      <c r="F21" s="7"/>
      <c r="G21" s="1"/>
      <c r="I21" s="3"/>
      <c r="J21" s="11"/>
    </row>
    <row r="22" spans="1:10" ht="30" customHeight="1" x14ac:dyDescent="0.2">
      <c r="B22" s="3"/>
      <c r="D22" s="128" t="s">
        <v>152</v>
      </c>
      <c r="E22" s="129"/>
      <c r="F22" s="129"/>
      <c r="G22" s="129"/>
      <c r="I22" s="3"/>
    </row>
    <row r="23" spans="1:10" ht="15.75" x14ac:dyDescent="0.25">
      <c r="B23" s="3"/>
      <c r="D23" s="130" t="s">
        <v>153</v>
      </c>
      <c r="E23" s="131"/>
      <c r="F23" s="131"/>
      <c r="G23" s="131"/>
      <c r="I23" s="3"/>
    </row>
    <row r="24" spans="1:10" ht="5.0999999999999996" customHeight="1" x14ac:dyDescent="0.25">
      <c r="B24" s="3"/>
      <c r="D24" s="7"/>
      <c r="E24" s="7"/>
      <c r="F24" s="7"/>
      <c r="G24" s="1"/>
      <c r="I24" s="3"/>
      <c r="J24" s="11"/>
    </row>
    <row r="25" spans="1:10" ht="15.75" x14ac:dyDescent="0.25">
      <c r="B25" s="3"/>
      <c r="C25" s="3"/>
      <c r="D25" s="14"/>
      <c r="E25" s="14"/>
      <c r="F25" s="14"/>
      <c r="G25" s="15"/>
      <c r="H25" s="3"/>
      <c r="I25" s="3"/>
    </row>
    <row r="26" spans="1:10" ht="15.75" x14ac:dyDescent="0.25">
      <c r="D26" s="2"/>
      <c r="H26" s="24" t="str">
        <f>Formulaire!T86</f>
        <v>Document TCVS version du 23 juin 2022 non contractuel susceptible d'être modifié (testé avec MS Excel 2016 et LibreOffice v7) - Propriété du TCVS</v>
      </c>
      <c r="I26" s="24"/>
    </row>
    <row r="27" spans="1:10" x14ac:dyDescent="0.2">
      <c r="A27" s="18"/>
      <c r="B27" s="18"/>
      <c r="C27" s="18"/>
      <c r="H27" s="18"/>
      <c r="I27" s="18"/>
    </row>
  </sheetData>
  <sheetProtection algorithmName="SHA-512" hashValue="JNjx61S/IIqAPYYb0wUs5X8xt9xmlLc4gse4OSEYG/t46KShd/iSzyavQLod6k3oBM8/nwBmCjhEkZP7HykCRQ==" saltValue="lIRQcktLdAuyI4pkP04NvQ==" spinCount="100000" sheet="1" objects="1" scenarios="1"/>
  <mergeCells count="10">
    <mergeCell ref="D22:G22"/>
    <mergeCell ref="D23:G23"/>
    <mergeCell ref="D7:G7"/>
    <mergeCell ref="D10:G10"/>
    <mergeCell ref="D12:G12"/>
    <mergeCell ref="D18:G18"/>
    <mergeCell ref="D16:G16"/>
    <mergeCell ref="D20:G20"/>
    <mergeCell ref="D14:F14"/>
    <mergeCell ref="D8:G8"/>
  </mergeCells>
  <phoneticPr fontId="6" type="noConversion"/>
  <hyperlinks>
    <hyperlink ref="G14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  <pageSetUpPr fitToPage="1"/>
  </sheetPr>
  <dimension ref="A1:AU88"/>
  <sheetViews>
    <sheetView showGridLines="0" showRowColHeaders="0" showZeros="0" tabSelected="1" zoomScaleNormal="100" workbookViewId="0">
      <pane ySplit="3" topLeftCell="A4" activePane="bottomLeft" state="frozen"/>
      <selection activeCell="H25" sqref="H25"/>
      <selection pane="bottomLeft" activeCell="AC12" sqref="AC12"/>
    </sheetView>
  </sheetViews>
  <sheetFormatPr baseColWidth="10" defaultRowHeight="12.75" x14ac:dyDescent="0.2"/>
  <cols>
    <col min="1" max="2" width="1.140625" customWidth="1"/>
    <col min="3" max="3" width="1.140625" style="12" customWidth="1"/>
    <col min="4" max="4" width="3.28515625" style="12" customWidth="1"/>
    <col min="5" max="5" width="1.140625" style="12" customWidth="1"/>
    <col min="6" max="6" width="27.85546875" customWidth="1"/>
    <col min="7" max="7" width="1.140625" customWidth="1"/>
    <col min="8" max="8" width="27.85546875" customWidth="1"/>
    <col min="9" max="9" width="1.140625" customWidth="1"/>
    <col min="10" max="10" width="15" customWidth="1"/>
    <col min="11" max="11" width="1.140625" customWidth="1"/>
    <col min="12" max="12" width="17.7109375" customWidth="1"/>
    <col min="13" max="13" width="1.140625" customWidth="1"/>
    <col min="14" max="14" width="14.85546875" customWidth="1"/>
    <col min="15" max="15" width="1.140625" customWidth="1"/>
    <col min="16" max="16" width="11.85546875" customWidth="1"/>
    <col min="17" max="17" width="1.140625" customWidth="1"/>
    <col min="18" max="18" width="26.140625" bestFit="1" customWidth="1"/>
    <col min="19" max="19" width="1.140625" customWidth="1"/>
    <col min="20" max="20" width="10.28515625" customWidth="1"/>
    <col min="21" max="22" width="1.140625" customWidth="1"/>
    <col min="23" max="23" width="9.5703125" hidden="1" customWidth="1"/>
    <col min="24" max="24" width="11.42578125" style="102" hidden="1" customWidth="1"/>
    <col min="25" max="26" width="11.42578125" customWidth="1"/>
  </cols>
  <sheetData>
    <row r="1" spans="2:24" ht="30" x14ac:dyDescent="0.4">
      <c r="T1" s="19" t="s">
        <v>75</v>
      </c>
    </row>
    <row r="2" spans="2:24" ht="22.5" x14ac:dyDescent="0.3">
      <c r="T2" s="20" t="s">
        <v>76</v>
      </c>
    </row>
    <row r="3" spans="2:24" ht="18" x14ac:dyDescent="0.25">
      <c r="T3" s="21" t="str">
        <f>Aide!G3</f>
        <v>Saison 2022 - 2023</v>
      </c>
    </row>
    <row r="5" spans="2:24" ht="18" x14ac:dyDescent="0.25">
      <c r="B5" s="3"/>
      <c r="C5" s="3"/>
      <c r="D5" s="3"/>
      <c r="E5" s="3"/>
      <c r="F5" s="4"/>
      <c r="G5" s="5"/>
      <c r="H5" s="3"/>
      <c r="I5" s="5"/>
      <c r="J5" s="5"/>
      <c r="K5" s="3"/>
      <c r="L5" s="3"/>
      <c r="M5" s="3"/>
      <c r="N5" s="5"/>
      <c r="O5" s="3"/>
      <c r="P5" s="3"/>
      <c r="Q5" s="3"/>
      <c r="R5" s="3"/>
      <c r="S5" s="3"/>
      <c r="T5" s="3"/>
      <c r="U5" s="3"/>
      <c r="V5" s="3"/>
    </row>
    <row r="6" spans="2:24" ht="5.0999999999999996" customHeight="1" x14ac:dyDescent="0.25">
      <c r="B6" s="3"/>
      <c r="C6" s="10"/>
      <c r="D6" s="10"/>
      <c r="E6" s="10"/>
      <c r="V6" s="3"/>
    </row>
    <row r="7" spans="2:24" ht="14.25" customHeight="1" x14ac:dyDescent="0.25">
      <c r="B7" s="3"/>
      <c r="C7" s="11"/>
      <c r="D7" s="11"/>
      <c r="E7" s="11"/>
      <c r="G7" s="47"/>
      <c r="H7" s="47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109" t="s">
        <v>176</v>
      </c>
      <c r="V7" s="3"/>
    </row>
    <row r="8" spans="2:24" ht="5.0999999999999996" customHeight="1" x14ac:dyDescent="0.25">
      <c r="B8" s="3"/>
      <c r="C8" s="11"/>
      <c r="D8" s="11"/>
      <c r="E8" s="11"/>
      <c r="V8" s="3"/>
    </row>
    <row r="9" spans="2:24" ht="20.100000000000001" customHeight="1" x14ac:dyDescent="0.25">
      <c r="B9" s="3"/>
      <c r="C9" s="11"/>
      <c r="D9" s="11"/>
      <c r="E9" s="11"/>
      <c r="F9" s="101" t="s">
        <v>173</v>
      </c>
      <c r="G9" s="47"/>
      <c r="H9" s="47"/>
      <c r="I9" s="46"/>
      <c r="J9" s="46"/>
      <c r="K9" s="46"/>
      <c r="L9" s="46"/>
      <c r="M9" s="46"/>
      <c r="N9" s="137" t="str">
        <f>IF(_PARM_ADH_ONNum=1,"&lt;== Vous devez indiquer si vous êtes déjà adhérent au TCVS",IF(_PARM_ADH_ONNum=3,"Frais d'inscription 15 euros / famille","Pas de frais d'inscription"))</f>
        <v>&lt;== Vous devez indiquer si vous êtes déjà adhérent au TCVS</v>
      </c>
      <c r="O9" s="137"/>
      <c r="P9" s="137"/>
      <c r="Q9" s="137"/>
      <c r="R9" s="137"/>
      <c r="S9" s="46"/>
      <c r="T9" s="41">
        <f>X9</f>
        <v>15</v>
      </c>
      <c r="V9" s="3"/>
      <c r="X9" s="103">
        <f>IF(_PARM_ADH_ONNum&lt;&gt;2,1*15,0)</f>
        <v>15</v>
      </c>
    </row>
    <row r="10" spans="2:24" ht="5.0999999999999996" customHeight="1" x14ac:dyDescent="0.25">
      <c r="B10" s="3"/>
      <c r="C10" s="11"/>
      <c r="D10" s="11"/>
      <c r="E10" s="11"/>
      <c r="V10" s="3"/>
    </row>
    <row r="11" spans="2:24" ht="5.0999999999999996" customHeight="1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3" spans="2:24" ht="18" x14ac:dyDescent="0.25">
      <c r="B13" s="3"/>
      <c r="C13" s="3"/>
      <c r="D13" s="3"/>
      <c r="E13" s="3"/>
      <c r="F13" s="4" t="s">
        <v>109</v>
      </c>
      <c r="G13" s="5"/>
      <c r="H13" s="3"/>
      <c r="I13" s="5"/>
      <c r="J13" s="5"/>
      <c r="K13" s="3"/>
      <c r="L13" s="3"/>
      <c r="M13" s="3"/>
      <c r="N13" s="5"/>
      <c r="O13" s="3"/>
      <c r="P13" s="3"/>
      <c r="Q13" s="3"/>
      <c r="R13" s="3"/>
      <c r="S13" s="3"/>
      <c r="T13" s="3"/>
      <c r="U13" s="3"/>
      <c r="V13" s="3"/>
      <c r="X13" s="103">
        <f>SUM(X17:X39)</f>
        <v>0</v>
      </c>
    </row>
    <row r="14" spans="2:24" ht="5.0999999999999996" customHeight="1" x14ac:dyDescent="0.25">
      <c r="B14" s="3"/>
      <c r="C14" s="10"/>
      <c r="D14" s="10"/>
      <c r="E14" s="10"/>
      <c r="V14" s="3"/>
    </row>
    <row r="15" spans="2:24" ht="20.100000000000001" customHeight="1" x14ac:dyDescent="0.25">
      <c r="B15" s="3"/>
      <c r="C15" s="11"/>
      <c r="D15" s="11"/>
      <c r="E15" s="11"/>
      <c r="F15" s="34" t="s">
        <v>1</v>
      </c>
      <c r="G15" s="35"/>
      <c r="H15" s="34" t="s">
        <v>0</v>
      </c>
      <c r="I15" s="35"/>
      <c r="J15" s="34" t="s">
        <v>2</v>
      </c>
      <c r="K15" s="35"/>
      <c r="L15" s="87" t="s">
        <v>137</v>
      </c>
      <c r="M15" s="35"/>
      <c r="N15" s="36" t="s">
        <v>133</v>
      </c>
      <c r="O15" s="35"/>
      <c r="P15" s="36" t="s">
        <v>105</v>
      </c>
      <c r="Q15" s="35"/>
      <c r="R15" s="34" t="s">
        <v>106</v>
      </c>
      <c r="T15" s="34" t="s">
        <v>107</v>
      </c>
      <c r="V15" s="3"/>
    </row>
    <row r="16" spans="2:24" ht="5.0999999999999996" customHeight="1" x14ac:dyDescent="0.25">
      <c r="B16" s="3"/>
      <c r="C16" s="11"/>
      <c r="D16" s="11"/>
      <c r="E16" s="11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V16" s="3"/>
    </row>
    <row r="17" spans="2:40" ht="20.100000000000001" customHeight="1" x14ac:dyDescent="0.25">
      <c r="B17" s="3"/>
      <c r="C17" s="11"/>
      <c r="D17" s="34">
        <v>1</v>
      </c>
      <c r="E17" s="11"/>
      <c r="F17" s="22"/>
      <c r="H17" s="22"/>
      <c r="J17" s="23"/>
      <c r="N17" s="89"/>
      <c r="T17" s="41">
        <f>Parm!I18</f>
        <v>0</v>
      </c>
      <c r="V17" s="3"/>
      <c r="X17" s="103">
        <f>IF(F17&lt;&gt;"",1,0)</f>
        <v>0</v>
      </c>
      <c r="AM17" s="6"/>
      <c r="AN17" s="6"/>
    </row>
    <row r="18" spans="2:40" ht="5.0999999999999996" customHeight="1" x14ac:dyDescent="0.25">
      <c r="B18" s="3"/>
      <c r="C18" s="11"/>
      <c r="D18" s="11"/>
      <c r="E18" s="11"/>
      <c r="V18" s="3"/>
    </row>
    <row r="19" spans="2:40" ht="14.25" customHeight="1" x14ac:dyDescent="0.25">
      <c r="B19" s="3"/>
      <c r="C19" s="11"/>
      <c r="D19" s="11"/>
      <c r="E19" s="11"/>
      <c r="F19" s="47"/>
      <c r="G19" s="47"/>
      <c r="H19" s="47"/>
      <c r="I19" s="46"/>
      <c r="J19" s="46"/>
      <c r="K19" s="46"/>
      <c r="L19" s="136" t="str">
        <f>Parm!Q18</f>
        <v xml:space="preserve"> </v>
      </c>
      <c r="M19" s="136"/>
      <c r="N19" s="136"/>
      <c r="O19" s="136"/>
      <c r="P19" s="136"/>
      <c r="Q19" s="136"/>
      <c r="R19" s="136"/>
      <c r="S19" s="46"/>
      <c r="T19" s="46"/>
      <c r="V19" s="3"/>
    </row>
    <row r="20" spans="2:40" ht="5.0999999999999996" customHeight="1" x14ac:dyDescent="0.25">
      <c r="B20" s="3"/>
      <c r="C20" s="11"/>
      <c r="D20" s="11"/>
      <c r="E20" s="11"/>
      <c r="V20" s="3"/>
    </row>
    <row r="21" spans="2:40" ht="20.100000000000001" customHeight="1" x14ac:dyDescent="0.25">
      <c r="B21" s="3"/>
      <c r="C21" s="11"/>
      <c r="D21" s="34">
        <v>2</v>
      </c>
      <c r="E21" s="11"/>
      <c r="F21" s="22"/>
      <c r="H21" s="22"/>
      <c r="J21" s="23"/>
      <c r="N21" s="89"/>
      <c r="T21" s="41">
        <f>Parm!J18</f>
        <v>0</v>
      </c>
      <c r="V21" s="3"/>
      <c r="X21" s="103">
        <f>IF(F21&lt;&gt;"",1,0)</f>
        <v>0</v>
      </c>
    </row>
    <row r="22" spans="2:40" ht="5.0999999999999996" customHeight="1" x14ac:dyDescent="0.25">
      <c r="B22" s="3"/>
      <c r="C22" s="11"/>
      <c r="D22" s="11"/>
      <c r="E22" s="11"/>
      <c r="V22" s="3"/>
    </row>
    <row r="23" spans="2:40" ht="14.25" customHeight="1" x14ac:dyDescent="0.25">
      <c r="B23" s="3"/>
      <c r="C23" s="11"/>
      <c r="D23" s="11"/>
      <c r="E23" s="11"/>
      <c r="F23" s="47"/>
      <c r="G23" s="47"/>
      <c r="H23" s="47"/>
      <c r="I23" s="46"/>
      <c r="J23" s="46"/>
      <c r="K23" s="46"/>
      <c r="L23" s="136" t="str">
        <f>Parm!R18</f>
        <v xml:space="preserve"> </v>
      </c>
      <c r="M23" s="136"/>
      <c r="N23" s="136"/>
      <c r="O23" s="136"/>
      <c r="P23" s="136"/>
      <c r="Q23" s="136"/>
      <c r="R23" s="136"/>
      <c r="S23" s="46"/>
      <c r="T23" s="46"/>
      <c r="V23" s="3"/>
    </row>
    <row r="24" spans="2:40" ht="5.0999999999999996" customHeight="1" x14ac:dyDescent="0.25">
      <c r="B24" s="3"/>
      <c r="C24" s="11"/>
      <c r="D24" s="11"/>
      <c r="E24" s="11"/>
      <c r="V24" s="3"/>
    </row>
    <row r="25" spans="2:40" ht="20.100000000000001" customHeight="1" x14ac:dyDescent="0.25">
      <c r="B25" s="3"/>
      <c r="C25" s="11"/>
      <c r="D25" s="34">
        <v>3</v>
      </c>
      <c r="E25" s="11"/>
      <c r="F25" s="22"/>
      <c r="H25" s="22"/>
      <c r="J25" s="23"/>
      <c r="N25" s="89"/>
      <c r="T25" s="41">
        <f>Parm!K18</f>
        <v>0</v>
      </c>
      <c r="V25" s="3"/>
      <c r="X25" s="103">
        <f>IF(F25&lt;&gt;"",1,0)</f>
        <v>0</v>
      </c>
    </row>
    <row r="26" spans="2:40" ht="5.0999999999999996" customHeight="1" x14ac:dyDescent="0.25">
      <c r="B26" s="3"/>
      <c r="C26" s="11"/>
      <c r="D26" s="11"/>
      <c r="E26" s="11"/>
      <c r="V26" s="3"/>
    </row>
    <row r="27" spans="2:40" ht="14.25" customHeight="1" x14ac:dyDescent="0.25">
      <c r="B27" s="3"/>
      <c r="C27" s="11"/>
      <c r="D27" s="11"/>
      <c r="E27" s="11"/>
      <c r="F27" s="47"/>
      <c r="G27" s="47"/>
      <c r="H27" s="47"/>
      <c r="I27" s="46"/>
      <c r="J27" s="46"/>
      <c r="K27" s="46"/>
      <c r="L27" s="136" t="str">
        <f>Parm!S18</f>
        <v xml:space="preserve"> </v>
      </c>
      <c r="M27" s="136"/>
      <c r="N27" s="136"/>
      <c r="O27" s="136"/>
      <c r="P27" s="136"/>
      <c r="Q27" s="136"/>
      <c r="R27" s="136"/>
      <c r="S27" s="46"/>
      <c r="T27" s="46"/>
      <c r="V27" s="3"/>
    </row>
    <row r="28" spans="2:40" ht="5.0999999999999996" customHeight="1" x14ac:dyDescent="0.25">
      <c r="B28" s="3"/>
      <c r="C28" s="11"/>
      <c r="D28" s="11"/>
      <c r="E28" s="11"/>
      <c r="V28" s="3"/>
    </row>
    <row r="29" spans="2:40" ht="5.0999999999999996" customHeight="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2:40" ht="15.9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04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2:40" ht="18" x14ac:dyDescent="0.25">
      <c r="B31" s="3"/>
      <c r="C31" s="3"/>
      <c r="D31" s="3"/>
      <c r="E31" s="3"/>
      <c r="F31" s="4" t="s">
        <v>108</v>
      </c>
      <c r="G31" s="5"/>
      <c r="H31" s="3"/>
      <c r="I31" s="5"/>
      <c r="J31" s="5"/>
      <c r="K31" s="3"/>
      <c r="L31" s="3"/>
      <c r="M31" s="3"/>
      <c r="N31" s="5"/>
      <c r="O31" s="3"/>
      <c r="P31" s="3"/>
      <c r="Q31" s="3"/>
      <c r="R31" s="3"/>
      <c r="S31" s="3"/>
      <c r="T31" s="3"/>
      <c r="U31" s="3"/>
      <c r="V31" s="3"/>
    </row>
    <row r="32" spans="2:40" ht="5.0999999999999996" customHeight="1" x14ac:dyDescent="0.25">
      <c r="B32" s="3"/>
      <c r="C32" s="10"/>
      <c r="D32" s="10"/>
      <c r="E32" s="10"/>
      <c r="V32" s="3"/>
    </row>
    <row r="33" spans="2:40" ht="20.100000000000001" customHeight="1" x14ac:dyDescent="0.25">
      <c r="B33" s="3"/>
      <c r="C33" s="11"/>
      <c r="D33" s="11"/>
      <c r="E33" s="11"/>
      <c r="F33" s="34" t="s">
        <v>1</v>
      </c>
      <c r="G33" s="35"/>
      <c r="H33" s="34" t="s">
        <v>0</v>
      </c>
      <c r="I33" s="35"/>
      <c r="J33" s="34" t="s">
        <v>2</v>
      </c>
      <c r="K33" s="35"/>
      <c r="L33" s="87" t="s">
        <v>139</v>
      </c>
      <c r="M33" s="35"/>
      <c r="N33" s="36" t="s">
        <v>133</v>
      </c>
      <c r="O33" s="35"/>
      <c r="P33" s="38"/>
      <c r="Q33" s="35"/>
      <c r="R33" s="38"/>
      <c r="T33" s="34" t="s">
        <v>107</v>
      </c>
      <c r="V33" s="3"/>
    </row>
    <row r="34" spans="2:40" ht="5.0999999999999996" customHeight="1" x14ac:dyDescent="0.25">
      <c r="B34" s="3"/>
      <c r="C34" s="11"/>
      <c r="D34" s="11"/>
      <c r="E34" s="11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V34" s="3"/>
    </row>
    <row r="35" spans="2:40" ht="20.100000000000001" customHeight="1" x14ac:dyDescent="0.25">
      <c r="B35" s="3"/>
      <c r="C35" s="11"/>
      <c r="D35" s="83">
        <v>1</v>
      </c>
      <c r="E35" s="11"/>
      <c r="F35" s="22"/>
      <c r="H35" s="22"/>
      <c r="J35" s="23"/>
      <c r="N35" s="23"/>
      <c r="T35" s="41">
        <f>Parm!L39</f>
        <v>0</v>
      </c>
      <c r="V35" s="3"/>
      <c r="X35" s="103">
        <f>IF(F35&lt;&gt;"",1,0)</f>
        <v>0</v>
      </c>
      <c r="AM35" s="6"/>
      <c r="AN35" s="6"/>
    </row>
    <row r="36" spans="2:40" ht="5.0999999999999996" customHeight="1" x14ac:dyDescent="0.25">
      <c r="B36" s="3"/>
      <c r="C36" s="11"/>
      <c r="D36" s="11"/>
      <c r="E36" s="11"/>
      <c r="V36" s="3"/>
    </row>
    <row r="37" spans="2:40" ht="14.25" customHeight="1" x14ac:dyDescent="0.25">
      <c r="B37" s="3"/>
      <c r="C37" s="11"/>
      <c r="D37" s="11"/>
      <c r="E37" s="11"/>
      <c r="F37" s="47"/>
      <c r="G37" s="47"/>
      <c r="H37" s="47"/>
      <c r="I37" s="46"/>
      <c r="J37" s="136" t="str">
        <f>Parm!Q28</f>
        <v/>
      </c>
      <c r="K37" s="136"/>
      <c r="L37" s="136"/>
      <c r="M37" s="136"/>
      <c r="N37" s="136"/>
      <c r="O37" s="136"/>
      <c r="P37" s="136"/>
      <c r="R37" s="137" t="str">
        <f>Parm!Q38</f>
        <v xml:space="preserve"> </v>
      </c>
      <c r="S37" s="137"/>
      <c r="T37" s="137"/>
      <c r="V37" s="3"/>
    </row>
    <row r="38" spans="2:40" ht="5.0999999999999996" customHeight="1" x14ac:dyDescent="0.25">
      <c r="B38" s="3"/>
      <c r="C38" s="11"/>
      <c r="D38" s="11"/>
      <c r="E38" s="11"/>
      <c r="V38" s="3"/>
    </row>
    <row r="39" spans="2:40" ht="20.100000000000001" customHeight="1" x14ac:dyDescent="0.25">
      <c r="B39" s="3"/>
      <c r="C39" s="11"/>
      <c r="D39" s="83">
        <v>2</v>
      </c>
      <c r="E39" s="11"/>
      <c r="F39" s="22"/>
      <c r="H39" s="22"/>
      <c r="J39" s="23"/>
      <c r="N39" s="23"/>
      <c r="T39" s="41">
        <f>Parm!M39</f>
        <v>0</v>
      </c>
      <c r="V39" s="3"/>
      <c r="X39" s="103">
        <f>IF(F39&lt;&gt;"",1,0)</f>
        <v>0</v>
      </c>
    </row>
    <row r="40" spans="2:40" ht="5.0999999999999996" customHeight="1" x14ac:dyDescent="0.25">
      <c r="B40" s="3"/>
      <c r="C40" s="11"/>
      <c r="D40" s="11"/>
      <c r="E40" s="11"/>
      <c r="V40" s="3"/>
    </row>
    <row r="41" spans="2:40" ht="14.25" customHeight="1" x14ac:dyDescent="0.25">
      <c r="B41" s="3"/>
      <c r="C41" s="11"/>
      <c r="D41" s="11"/>
      <c r="E41" s="11"/>
      <c r="F41" s="47"/>
      <c r="G41" s="47"/>
      <c r="H41" s="47"/>
      <c r="I41" s="46"/>
      <c r="J41" s="136" t="str">
        <f>Parm!R28</f>
        <v/>
      </c>
      <c r="K41" s="136"/>
      <c r="L41" s="136"/>
      <c r="M41" s="136"/>
      <c r="N41" s="136"/>
      <c r="O41" s="136"/>
      <c r="P41" s="136"/>
      <c r="R41" s="137" t="str">
        <f>Parm!R38</f>
        <v xml:space="preserve"> </v>
      </c>
      <c r="S41" s="137"/>
      <c r="T41" s="137"/>
      <c r="V41" s="3"/>
    </row>
    <row r="42" spans="2:40" ht="5.0999999999999996" customHeight="1" x14ac:dyDescent="0.25">
      <c r="B42" s="3"/>
      <c r="C42" s="11"/>
      <c r="D42" s="11"/>
      <c r="E42" s="11"/>
      <c r="V42" s="3"/>
    </row>
    <row r="43" spans="2:40" ht="5.0999999999999996" customHeight="1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2:40" ht="15.95" customHeight="1" x14ac:dyDescent="0.25">
      <c r="C44" s="11"/>
      <c r="D44" s="11"/>
      <c r="E44" s="11"/>
    </row>
    <row r="45" spans="2:40" ht="18" x14ac:dyDescent="0.25">
      <c r="B45" s="3"/>
      <c r="C45" s="3"/>
      <c r="D45" s="4" t="s">
        <v>90</v>
      </c>
      <c r="E45" s="5"/>
      <c r="F45" s="3"/>
      <c r="G45" s="5"/>
      <c r="H45" s="5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2:40" ht="5.0999999999999996" customHeight="1" x14ac:dyDescent="0.25">
      <c r="B46" s="3"/>
      <c r="C46" s="11"/>
      <c r="D46" s="11"/>
      <c r="E46" s="11"/>
      <c r="V46" s="3"/>
    </row>
    <row r="47" spans="2:40" ht="24" customHeight="1" x14ac:dyDescent="0.25">
      <c r="B47" s="3"/>
      <c r="C47" s="13"/>
      <c r="E47" s="13"/>
      <c r="F47" s="34" t="s">
        <v>1</v>
      </c>
      <c r="H47" s="34" t="s">
        <v>0</v>
      </c>
      <c r="J47" s="138" t="s">
        <v>3</v>
      </c>
      <c r="K47" s="138"/>
      <c r="L47" s="138"/>
      <c r="M47" s="138"/>
      <c r="N47" s="138"/>
      <c r="P47" s="34" t="s">
        <v>83</v>
      </c>
      <c r="R47" s="139" t="s">
        <v>84</v>
      </c>
      <c r="S47" s="139"/>
      <c r="T47" s="139"/>
      <c r="V47" s="3"/>
    </row>
    <row r="48" spans="2:40" ht="5.0999999999999996" customHeight="1" x14ac:dyDescent="0.25">
      <c r="B48" s="3"/>
      <c r="C48" s="11"/>
      <c r="E48" s="11"/>
      <c r="F48" s="7"/>
      <c r="H48" s="35"/>
      <c r="L48" s="7"/>
      <c r="P48" s="1"/>
      <c r="V48" s="3"/>
    </row>
    <row r="49" spans="2:22" ht="24" customHeight="1" x14ac:dyDescent="0.25">
      <c r="B49" s="3"/>
      <c r="C49" s="11"/>
      <c r="D49" s="143">
        <v>1</v>
      </c>
      <c r="E49" s="11"/>
      <c r="F49" s="22"/>
      <c r="H49" s="22"/>
      <c r="J49" s="140"/>
      <c r="K49" s="141"/>
      <c r="L49" s="141"/>
      <c r="M49" s="141"/>
      <c r="N49" s="142"/>
      <c r="P49" s="81"/>
      <c r="R49" s="140"/>
      <c r="S49" s="141"/>
      <c r="T49" s="142"/>
      <c r="V49" s="3"/>
    </row>
    <row r="50" spans="2:22" ht="5.0999999999999996" customHeight="1" x14ac:dyDescent="0.25">
      <c r="B50" s="3"/>
      <c r="C50" s="11"/>
      <c r="D50" s="143"/>
      <c r="E50" s="11"/>
      <c r="F50" s="7"/>
      <c r="H50" s="7"/>
      <c r="L50" s="7"/>
      <c r="P50" s="1"/>
      <c r="V50" s="3"/>
    </row>
    <row r="51" spans="2:22" ht="24" customHeight="1" x14ac:dyDescent="0.25">
      <c r="B51" s="3"/>
      <c r="C51" s="11"/>
      <c r="D51" s="143"/>
      <c r="E51" s="11"/>
      <c r="F51" s="43" t="s">
        <v>4</v>
      </c>
      <c r="H51" s="90"/>
      <c r="J51" s="43" t="s">
        <v>5</v>
      </c>
      <c r="K51" s="82"/>
      <c r="L51" s="144"/>
      <c r="M51" s="145"/>
      <c r="N51" s="146"/>
      <c r="P51" s="8" t="s">
        <v>6</v>
      </c>
      <c r="R51" s="144"/>
      <c r="S51" s="145"/>
      <c r="T51" s="146"/>
      <c r="V51" s="3"/>
    </row>
    <row r="52" spans="2:22" ht="5.0999999999999996" customHeight="1" x14ac:dyDescent="0.25">
      <c r="B52" s="3"/>
      <c r="C52" s="11"/>
      <c r="E52" s="11"/>
      <c r="F52" s="7"/>
      <c r="H52" s="35"/>
      <c r="L52" s="7"/>
      <c r="P52" s="1"/>
      <c r="V52" s="3"/>
    </row>
    <row r="53" spans="2:22" ht="24" customHeight="1" x14ac:dyDescent="0.25">
      <c r="B53" s="3"/>
      <c r="C53" s="11"/>
      <c r="D53" s="143">
        <v>2</v>
      </c>
      <c r="E53" s="11"/>
      <c r="F53" s="22"/>
      <c r="H53" s="22"/>
      <c r="J53" s="140"/>
      <c r="K53" s="141"/>
      <c r="L53" s="141"/>
      <c r="M53" s="141"/>
      <c r="N53" s="142"/>
      <c r="P53" s="81"/>
      <c r="R53" s="140"/>
      <c r="S53" s="141"/>
      <c r="T53" s="142"/>
      <c r="V53" s="3"/>
    </row>
    <row r="54" spans="2:22" ht="5.0999999999999996" customHeight="1" x14ac:dyDescent="0.25">
      <c r="B54" s="3"/>
      <c r="C54" s="11"/>
      <c r="D54" s="143"/>
      <c r="E54" s="11"/>
      <c r="F54" s="7"/>
      <c r="H54" s="7"/>
      <c r="L54" s="7"/>
      <c r="P54" s="1"/>
      <c r="V54" s="3"/>
    </row>
    <row r="55" spans="2:22" ht="24" customHeight="1" x14ac:dyDescent="0.25">
      <c r="B55" s="3"/>
      <c r="C55" s="11"/>
      <c r="D55" s="143"/>
      <c r="E55" s="11"/>
      <c r="F55" s="43" t="s">
        <v>4</v>
      </c>
      <c r="H55" s="90"/>
      <c r="J55" s="43" t="s">
        <v>5</v>
      </c>
      <c r="K55" s="82"/>
      <c r="L55" s="144"/>
      <c r="M55" s="145"/>
      <c r="N55" s="146"/>
      <c r="P55" s="8" t="s">
        <v>6</v>
      </c>
      <c r="R55" s="144"/>
      <c r="S55" s="145"/>
      <c r="T55" s="146"/>
      <c r="V55" s="3"/>
    </row>
    <row r="56" spans="2:22" ht="5.0999999999999996" customHeight="1" x14ac:dyDescent="0.25">
      <c r="B56" s="3"/>
      <c r="C56" s="11"/>
      <c r="E56" s="11"/>
      <c r="F56" s="7"/>
      <c r="H56" s="7"/>
      <c r="L56" s="7"/>
      <c r="P56" s="1"/>
      <c r="V56" s="3"/>
    </row>
    <row r="57" spans="2:22" ht="5.0999999999999996" customHeight="1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2:22" ht="15.75" x14ac:dyDescent="0.25">
      <c r="C58" s="11"/>
      <c r="D58" s="11"/>
      <c r="E58" s="11"/>
    </row>
    <row r="59" spans="2:22" ht="18" x14ac:dyDescent="0.25">
      <c r="B59" s="3"/>
      <c r="C59" s="3"/>
      <c r="D59" s="4" t="s">
        <v>159</v>
      </c>
      <c r="E59" s="5"/>
      <c r="F59" s="3"/>
      <c r="G59" s="5"/>
      <c r="H59" s="5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2:22" ht="5.0999999999999996" customHeight="1" x14ac:dyDescent="0.25">
      <c r="B60" s="3"/>
      <c r="C60"/>
      <c r="D60" s="7"/>
      <c r="E60" s="7"/>
      <c r="G60" s="7"/>
      <c r="V60" s="3"/>
    </row>
    <row r="61" spans="2:22" ht="62.25" customHeight="1" x14ac:dyDescent="0.2">
      <c r="B61" s="3"/>
      <c r="C61"/>
      <c r="D61"/>
      <c r="E61"/>
      <c r="F61" s="159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1"/>
      <c r="V61" s="3"/>
    </row>
    <row r="62" spans="2:22" ht="2.25" customHeight="1" x14ac:dyDescent="0.25">
      <c r="B62" s="3"/>
      <c r="C62"/>
      <c r="D62" s="7"/>
      <c r="E62" s="7"/>
      <c r="G62" s="7"/>
      <c r="H62" s="1"/>
      <c r="V62" s="3"/>
    </row>
    <row r="63" spans="2:22" ht="5.0999999999999996" customHeight="1" x14ac:dyDescent="0.25">
      <c r="B63" s="3"/>
      <c r="C63" s="3"/>
      <c r="D63" s="14"/>
      <c r="E63" s="14"/>
      <c r="F63" s="3"/>
      <c r="G63" s="14"/>
      <c r="H63" s="15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2:22" ht="24" customHeight="1" x14ac:dyDescent="0.25">
      <c r="C64" s="11"/>
      <c r="D64" s="11"/>
      <c r="E64" s="11"/>
      <c r="J64" s="108" t="s">
        <v>177</v>
      </c>
      <c r="O64" s="107"/>
      <c r="P64" s="107"/>
      <c r="Q64" s="107"/>
      <c r="R64" s="107"/>
    </row>
    <row r="65" spans="1:47" ht="18" x14ac:dyDescent="0.25">
      <c r="B65" s="3"/>
      <c r="C65" s="3"/>
      <c r="D65" s="4" t="s">
        <v>7</v>
      </c>
      <c r="E65" s="5"/>
      <c r="F65" s="3"/>
      <c r="G65" s="5"/>
      <c r="H65" s="5"/>
      <c r="I65" s="3"/>
      <c r="J65" s="3"/>
      <c r="K65" s="3"/>
      <c r="L65" s="110" t="s">
        <v>110</v>
      </c>
      <c r="M65" s="110"/>
      <c r="N65" s="156">
        <f>T9+T17+T21+T25+T35+T39</f>
        <v>15</v>
      </c>
      <c r="O65" s="157"/>
      <c r="P65" s="158"/>
      <c r="Q65" s="110"/>
      <c r="R65" s="88">
        <f>IF(N67+N69+T67&gt;0,CONCATENATE("Montant reglé : " &amp; N67+N69+T67 &amp; " €"),0)</f>
        <v>0</v>
      </c>
      <c r="S65" s="3"/>
      <c r="T65" s="3"/>
      <c r="U65" s="3"/>
      <c r="V65" s="3"/>
    </row>
    <row r="66" spans="1:47" ht="5.0999999999999996" customHeight="1" x14ac:dyDescent="0.25">
      <c r="B66" s="3"/>
      <c r="C66"/>
      <c r="D66" s="7"/>
      <c r="E66" s="7"/>
      <c r="G66" s="7"/>
      <c r="H66" s="1"/>
      <c r="V66" s="3"/>
    </row>
    <row r="67" spans="1:47" s="16" customFormat="1" ht="24" customHeight="1" x14ac:dyDescent="0.2">
      <c r="A67"/>
      <c r="B67" s="3"/>
      <c r="E67" s="33"/>
      <c r="F67" s="17" t="s">
        <v>36</v>
      </c>
      <c r="G67" s="8"/>
      <c r="H67"/>
      <c r="J67" s="155" t="s">
        <v>70</v>
      </c>
      <c r="K67" s="155"/>
      <c r="L67" s="155"/>
      <c r="M67" s="43"/>
      <c r="N67" s="152"/>
      <c r="O67" s="153"/>
      <c r="P67" s="154"/>
      <c r="R67" s="43" t="s">
        <v>125</v>
      </c>
      <c r="S67" s="82"/>
      <c r="T67" s="85"/>
      <c r="U67"/>
      <c r="V67" s="3"/>
      <c r="W67"/>
      <c r="X67" s="102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1:47" ht="5.0999999999999996" customHeight="1" x14ac:dyDescent="0.25">
      <c r="B68" s="3"/>
      <c r="C68"/>
      <c r="E68" s="31"/>
      <c r="F68" s="7"/>
      <c r="G68" s="7"/>
      <c r="H68" s="1"/>
      <c r="L68" s="45"/>
      <c r="V68" s="3"/>
    </row>
    <row r="69" spans="1:47" ht="24" customHeight="1" x14ac:dyDescent="0.2">
      <c r="B69" s="3"/>
      <c r="C69"/>
      <c r="E69" s="33"/>
      <c r="F69" s="44" t="s">
        <v>43</v>
      </c>
      <c r="G69" s="8"/>
      <c r="J69" s="149" t="s">
        <v>117</v>
      </c>
      <c r="K69" s="149"/>
      <c r="L69" s="149"/>
      <c r="M69" s="82"/>
      <c r="N69" s="152"/>
      <c r="O69" s="153"/>
      <c r="P69" s="154"/>
      <c r="R69" s="162" t="s">
        <v>132</v>
      </c>
      <c r="S69" s="162"/>
      <c r="T69" s="162"/>
      <c r="V69" s="3"/>
    </row>
    <row r="70" spans="1:47" ht="5.0999999999999996" customHeight="1" x14ac:dyDescent="0.25">
      <c r="B70" s="3"/>
      <c r="C70"/>
      <c r="E70" s="31"/>
      <c r="F70" s="7"/>
      <c r="G70" s="7"/>
      <c r="H70" s="1"/>
      <c r="L70" s="45"/>
      <c r="V70" s="3"/>
    </row>
    <row r="71" spans="1:47" ht="24" customHeight="1" x14ac:dyDescent="0.2">
      <c r="B71" s="3"/>
      <c r="C71"/>
      <c r="E71" s="33"/>
      <c r="F71" s="17" t="s">
        <v>71</v>
      </c>
      <c r="G71" s="8"/>
      <c r="J71" s="149" t="s">
        <v>69</v>
      </c>
      <c r="K71" s="149"/>
      <c r="L71" s="149"/>
      <c r="M71" s="82"/>
      <c r="N71" s="140"/>
      <c r="O71" s="141"/>
      <c r="P71" s="141"/>
      <c r="Q71" s="141"/>
      <c r="R71" s="141"/>
      <c r="S71" s="141"/>
      <c r="T71" s="142"/>
      <c r="V71" s="3"/>
    </row>
    <row r="72" spans="1:47" ht="5.0999999999999996" customHeight="1" x14ac:dyDescent="0.25">
      <c r="B72" s="3"/>
      <c r="C72"/>
      <c r="D72" s="7"/>
      <c r="E72" s="7"/>
      <c r="G72" s="7"/>
      <c r="H72" s="1"/>
      <c r="V72" s="3"/>
    </row>
    <row r="73" spans="1:47" ht="5.0999999999999996" customHeight="1" x14ac:dyDescent="0.25">
      <c r="B73" s="3"/>
      <c r="C73" s="3"/>
      <c r="D73" s="14"/>
      <c r="E73" s="14"/>
      <c r="F73" s="3"/>
      <c r="G73" s="14"/>
      <c r="H73" s="15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47" ht="15.75" x14ac:dyDescent="0.25">
      <c r="C74" s="11"/>
      <c r="D74" s="11"/>
      <c r="E74" s="11"/>
    </row>
    <row r="75" spans="1:47" ht="18" x14ac:dyDescent="0.25">
      <c r="B75" s="3"/>
      <c r="C75" s="3"/>
      <c r="D75" s="3"/>
      <c r="E75" s="4" t="s">
        <v>8</v>
      </c>
      <c r="F75" s="5"/>
      <c r="G75" s="3"/>
      <c r="H75" s="5"/>
      <c r="I75" s="5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47" ht="5.0999999999999996" customHeight="1" x14ac:dyDescent="0.25">
      <c r="B76" s="3"/>
      <c r="C76" s="16"/>
      <c r="D76"/>
      <c r="E76" s="7"/>
      <c r="F76" s="7"/>
      <c r="H76" s="7"/>
      <c r="I76" s="1"/>
      <c r="V76" s="3"/>
    </row>
    <row r="77" spans="1:47" ht="15.75" x14ac:dyDescent="0.2">
      <c r="B77" s="3"/>
      <c r="C77" s="16"/>
      <c r="D77"/>
      <c r="E77" s="150" t="s">
        <v>160</v>
      </c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V77" s="3"/>
    </row>
    <row r="78" spans="1:47" ht="5.0999999999999996" customHeight="1" x14ac:dyDescent="0.25">
      <c r="B78" s="3"/>
      <c r="C78" s="16"/>
      <c r="D78"/>
      <c r="E78" s="7"/>
      <c r="F78" s="7"/>
      <c r="H78" s="7"/>
      <c r="I78" s="1"/>
      <c r="V78" s="3"/>
    </row>
    <row r="79" spans="1:47" s="95" customFormat="1" ht="31.5" customHeight="1" x14ac:dyDescent="0.2">
      <c r="B79" s="96"/>
      <c r="C79" s="97"/>
      <c r="E79" s="151" t="s">
        <v>162</v>
      </c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V79" s="96"/>
    </row>
    <row r="80" spans="1:47" ht="5.0999999999999996" customHeight="1" x14ac:dyDescent="0.25">
      <c r="B80" s="3"/>
      <c r="C80" s="16"/>
      <c r="D80"/>
      <c r="E80" s="7"/>
      <c r="F80" s="7"/>
      <c r="H80" s="7"/>
      <c r="I80" s="1"/>
      <c r="V80" s="3"/>
    </row>
    <row r="81" spans="1:24" ht="24" customHeight="1" x14ac:dyDescent="0.25">
      <c r="B81" s="3"/>
      <c r="C81" s="16"/>
      <c r="D81"/>
      <c r="E81" s="148" t="s">
        <v>175</v>
      </c>
      <c r="F81" s="148"/>
      <c r="G81" s="148"/>
      <c r="H81" s="148"/>
      <c r="I81" s="148"/>
      <c r="J81" s="148"/>
      <c r="K81" s="148"/>
      <c r="L81" s="148"/>
      <c r="M81" s="84"/>
      <c r="N81" s="147" t="s">
        <v>131</v>
      </c>
      <c r="O81" s="147"/>
      <c r="P81" s="147"/>
      <c r="Q81" s="147"/>
      <c r="R81" s="147"/>
      <c r="S81" s="84"/>
      <c r="T81" s="84"/>
      <c r="V81" s="3"/>
    </row>
    <row r="82" spans="1:24" ht="5.0999999999999996" customHeight="1" x14ac:dyDescent="0.2">
      <c r="B82" s="3"/>
      <c r="C82" s="16"/>
      <c r="D82"/>
      <c r="E82" s="148"/>
      <c r="F82" s="148"/>
      <c r="G82" s="148"/>
      <c r="H82" s="148"/>
      <c r="I82" s="148"/>
      <c r="J82" s="148"/>
      <c r="K82" s="148"/>
      <c r="L82" s="148"/>
      <c r="N82" s="86"/>
      <c r="O82" s="86"/>
      <c r="P82" s="86"/>
      <c r="Q82" s="86"/>
      <c r="R82" s="86"/>
      <c r="V82" s="3"/>
    </row>
    <row r="83" spans="1:24" ht="24" customHeight="1" x14ac:dyDescent="0.25">
      <c r="B83" s="3"/>
      <c r="C83" s="16"/>
      <c r="D83"/>
      <c r="E83" s="148"/>
      <c r="F83" s="148"/>
      <c r="G83" s="148"/>
      <c r="H83" s="148"/>
      <c r="I83" s="148"/>
      <c r="J83" s="148"/>
      <c r="K83" s="148"/>
      <c r="L83" s="148"/>
      <c r="M83" s="84"/>
      <c r="N83" s="147" t="s">
        <v>130</v>
      </c>
      <c r="O83" s="147"/>
      <c r="P83" s="147"/>
      <c r="Q83" s="147"/>
      <c r="R83" s="147"/>
      <c r="S83" s="84"/>
      <c r="T83" s="84"/>
      <c r="V83" s="3"/>
    </row>
    <row r="84" spans="1:24" ht="5.0999999999999996" customHeight="1" x14ac:dyDescent="0.25">
      <c r="B84" s="3"/>
      <c r="C84" s="16"/>
      <c r="D84"/>
      <c r="E84" s="7"/>
      <c r="F84" s="7"/>
      <c r="H84" s="7"/>
      <c r="I84" s="1"/>
      <c r="V84" s="3"/>
    </row>
    <row r="85" spans="1:24" ht="5.0999999999999996" customHeight="1" x14ac:dyDescent="0.25">
      <c r="B85" s="3"/>
      <c r="C85" s="3"/>
      <c r="D85" s="3"/>
      <c r="E85" s="14"/>
      <c r="F85" s="14"/>
      <c r="G85" s="3"/>
      <c r="H85" s="14"/>
      <c r="I85" s="15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4" ht="15.75" x14ac:dyDescent="0.25">
      <c r="B86" s="24"/>
      <c r="C86"/>
      <c r="D86"/>
      <c r="E86" s="2"/>
      <c r="T86" s="24" t="s">
        <v>181</v>
      </c>
    </row>
    <row r="87" spans="1:24" s="18" customFormat="1" x14ac:dyDescent="0.2">
      <c r="E87" s="134" t="s">
        <v>74</v>
      </c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X87" s="100"/>
    </row>
    <row r="88" spans="1:24" x14ac:dyDescent="0.2">
      <c r="A88" s="32"/>
      <c r="C88"/>
      <c r="D88"/>
      <c r="E88" s="135" t="s">
        <v>81</v>
      </c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</row>
  </sheetData>
  <sheetProtection algorithmName="SHA-512" hashValue="N9iOBlA7CXPB2RXJJopHOiRqK5sa9rsS4adNGGE0CzGwHFL8Penppg/EFBDE70iEiqUY3dBQmD4V0Ji9RGdaNw==" saltValue="h9X/7wOH6xc0098FUzPOBg==" spinCount="100000" sheet="1" objects="1" scenarios="1"/>
  <mergeCells count="36">
    <mergeCell ref="N9:R9"/>
    <mergeCell ref="N81:R81"/>
    <mergeCell ref="N83:R83"/>
    <mergeCell ref="E81:L83"/>
    <mergeCell ref="J71:L71"/>
    <mergeCell ref="N71:T71"/>
    <mergeCell ref="E77:T77"/>
    <mergeCell ref="E79:T79"/>
    <mergeCell ref="R55:T55"/>
    <mergeCell ref="J69:L69"/>
    <mergeCell ref="N69:P69"/>
    <mergeCell ref="J67:L67"/>
    <mergeCell ref="N67:P67"/>
    <mergeCell ref="N65:P65"/>
    <mergeCell ref="F61:T61"/>
    <mergeCell ref="R69:T69"/>
    <mergeCell ref="D53:D55"/>
    <mergeCell ref="D49:D51"/>
    <mergeCell ref="L51:N51"/>
    <mergeCell ref="R51:T51"/>
    <mergeCell ref="J53:N53"/>
    <mergeCell ref="R53:T53"/>
    <mergeCell ref="L55:N55"/>
    <mergeCell ref="E87:T87"/>
    <mergeCell ref="E88:T88"/>
    <mergeCell ref="L19:R19"/>
    <mergeCell ref="L23:R23"/>
    <mergeCell ref="L27:R27"/>
    <mergeCell ref="R41:T41"/>
    <mergeCell ref="J41:P41"/>
    <mergeCell ref="R37:T37"/>
    <mergeCell ref="J47:N47"/>
    <mergeCell ref="R47:T47"/>
    <mergeCell ref="R49:T49"/>
    <mergeCell ref="J49:N49"/>
    <mergeCell ref="J37:P37"/>
  </mergeCells>
  <phoneticPr fontId="6" type="noConversion"/>
  <conditionalFormatting sqref="F53 Q54:Q55 R55 N71 E71 E69 E67 F61:T61 F35 J35 H39 J39 H35 F17 J17 F39 H21 H25 J21 J25 H17 F21 J49 O49:R49 H49 L51 F25 H55 N35 N39 N17 N21 N25 Q50:Q51 F49 R51 H51 J53 O53:R53 H53 L55">
    <cfRule type="cellIs" dxfId="13" priority="15" stopIfTrue="1" operator="notEqual">
      <formula>""</formula>
    </cfRule>
  </conditionalFormatting>
  <conditionalFormatting sqref="I27:K27 I37 I41 I19:K19 S19:T19 S23:T23 I23:K23 S27:T27 N27:O27 N19:O19 N23:O23">
    <cfRule type="cellIs" dxfId="12" priority="16" stopIfTrue="1" operator="notEqual">
      <formula>""</formula>
    </cfRule>
  </conditionalFormatting>
  <conditionalFormatting sqref="P23:R23 P19:R19 R37:T37 R41:T41 L19:M19 L23:M23 L27:M27 P27:R27">
    <cfRule type="cellIs" dxfId="11" priority="17" stopIfTrue="1" operator="notEqual">
      <formula>" "</formula>
    </cfRule>
  </conditionalFormatting>
  <conditionalFormatting sqref="J41:P41 J37:P37">
    <cfRule type="cellIs" dxfId="10" priority="18" stopIfTrue="1" operator="greaterThan">
      <formula>" "</formula>
    </cfRule>
  </conditionalFormatting>
  <conditionalFormatting sqref="R65 N67:P67 N69:P69 T67">
    <cfRule type="cellIs" dxfId="9" priority="19" stopIfTrue="1" operator="greaterThan">
      <formula>0</formula>
    </cfRule>
  </conditionalFormatting>
  <conditionalFormatting sqref="I9:N9 S9">
    <cfRule type="cellIs" dxfId="8" priority="13" stopIfTrue="1" operator="notEqual">
      <formula>""</formula>
    </cfRule>
  </conditionalFormatting>
  <conditionalFormatting sqref="I7:K7 S7">
    <cfRule type="cellIs" dxfId="7" priority="11" stopIfTrue="1" operator="notEqual">
      <formula>""</formula>
    </cfRule>
  </conditionalFormatting>
  <conditionalFormatting sqref="L7:R7">
    <cfRule type="cellIs" dxfId="6" priority="10" stopIfTrue="1" operator="notEqual">
      <formula>""</formula>
    </cfRule>
  </conditionalFormatting>
  <dataValidations disablePrompts="1" count="3">
    <dataValidation errorStyle="information" allowBlank="1" showInputMessage="1" showErrorMessage="1" errorTitle="TCVS" error="Merci de choisir un nombre de chèques vacance dans la liste" sqref="E69"/>
    <dataValidation errorStyle="information" allowBlank="1" showInputMessage="1" showErrorMessage="1" errorTitle="TCVS" error="Merci de choisir un nombre de chèques dans la liste" sqref="E67"/>
    <dataValidation errorStyle="information" allowBlank="1" showInputMessage="1" showErrorMessage="1" errorTitle="TCVS" error="Merci de choisir une option de justificatif dan sla liste" sqref="E71"/>
  </dataValidations>
  <pageMargins left="0.39370078740157483" right="0.39370078740157483" top="0.78740157480314965" bottom="0.78740157480314965" header="0.51181102362204722" footer="0.51181102362204722"/>
  <pageSetup paperSize="9" scale="58" orientation="portrait" horizontalDpi="300" verticalDpi="300" r:id="rId1"/>
  <headerFooter alignWithMargins="0">
    <oddFooter>&amp;RImprimé le &amp;D à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2" r:id="rId4" name="Drop Down 38">
              <controlPr locked="0" defaultSize="0" autoLine="0" autoPict="0">
                <anchor moveWithCells="1">
                  <from>
                    <xdr:col>11</xdr:col>
                    <xdr:colOff>619125</xdr:colOff>
                    <xdr:row>16</xdr:row>
                    <xdr:rowOff>9525</xdr:rowOff>
                  </from>
                  <to>
                    <xdr:col>12</xdr:col>
                    <xdr:colOff>47625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5" name="Drop Down 39">
              <controlPr locked="0" defaultSize="0" autoLine="0" autoPict="0">
                <anchor moveWithCells="1">
                  <from>
                    <xdr:col>15</xdr:col>
                    <xdr:colOff>0</xdr:colOff>
                    <xdr:row>15</xdr:row>
                    <xdr:rowOff>47625</xdr:rowOff>
                  </from>
                  <to>
                    <xdr:col>16</xdr:col>
                    <xdr:colOff>9525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6" name="Drop Down 40">
              <controlPr locked="0" defaultSize="0" autoLine="0" autoPict="0">
                <anchor moveWithCells="1">
                  <from>
                    <xdr:col>11</xdr:col>
                    <xdr:colOff>619125</xdr:colOff>
                    <xdr:row>20</xdr:row>
                    <xdr:rowOff>0</xdr:rowOff>
                  </from>
                  <to>
                    <xdr:col>12</xdr:col>
                    <xdr:colOff>47625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7" name="Drop Down 41">
              <controlPr locked="0" defaultSize="0" autoLine="0" autoPict="0">
                <anchor moveWithCells="1">
                  <from>
                    <xdr:col>11</xdr:col>
                    <xdr:colOff>619125</xdr:colOff>
                    <xdr:row>24</xdr:row>
                    <xdr:rowOff>0</xdr:rowOff>
                  </from>
                  <to>
                    <xdr:col>12</xdr:col>
                    <xdr:colOff>47625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8" name="Drop Down 42">
              <controlPr locked="0" defaultSize="0" autoLine="0" autoPict="0">
                <anchor moveWithCells="1">
                  <from>
                    <xdr:col>14</xdr:col>
                    <xdr:colOff>66675</xdr:colOff>
                    <xdr:row>20</xdr:row>
                    <xdr:rowOff>9525</xdr:rowOff>
                  </from>
                  <to>
                    <xdr:col>16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9" name="Drop Down 43">
              <controlPr locked="0" defaultSize="0" autoLine="0" autoPict="0">
                <anchor moveWithCells="1">
                  <from>
                    <xdr:col>14</xdr:col>
                    <xdr:colOff>66675</xdr:colOff>
                    <xdr:row>24</xdr:row>
                    <xdr:rowOff>9525</xdr:rowOff>
                  </from>
                  <to>
                    <xdr:col>16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0" name="Drop Down 47">
              <controlPr locked="0" defaultSize="0" autoLine="0" autoPict="0">
                <anchor moveWithCells="1">
                  <from>
                    <xdr:col>17</xdr:col>
                    <xdr:colOff>0</xdr:colOff>
                    <xdr:row>16</xdr:row>
                    <xdr:rowOff>0</xdr:rowOff>
                  </from>
                  <to>
                    <xdr:col>18</xdr:col>
                    <xdr:colOff>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1" name="Drop Down 48">
              <controlPr locked="0" defaultSize="0" autoLine="0" autoPict="0">
                <anchor moveWithCells="1">
                  <from>
                    <xdr:col>17</xdr:col>
                    <xdr:colOff>0</xdr:colOff>
                    <xdr:row>20</xdr:row>
                    <xdr:rowOff>0</xdr:rowOff>
                  </from>
                  <to>
                    <xdr:col>18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2" name="Drop Down 49">
              <controlPr locked="0" defaultSize="0" autoLine="0" autoPict="0">
                <anchor moveWithCells="1">
                  <from>
                    <xdr:col>17</xdr:col>
                    <xdr:colOff>0</xdr:colOff>
                    <xdr:row>24</xdr:row>
                    <xdr:rowOff>0</xdr:rowOff>
                  </from>
                  <to>
                    <xdr:col>18</xdr:col>
                    <xdr:colOff>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3" name="Drop Down 50">
              <controlPr locked="0" defaultSize="0" autoLine="0" autoPict="0">
                <anchor moveWithCells="1">
                  <from>
                    <xdr:col>11</xdr:col>
                    <xdr:colOff>619125</xdr:colOff>
                    <xdr:row>34</xdr:row>
                    <xdr:rowOff>0</xdr:rowOff>
                  </from>
                  <to>
                    <xdr:col>12</xdr:col>
                    <xdr:colOff>47625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4" name="Drop Down 52">
              <controlPr locked="0" defaultSize="0" autoLine="0" autoPict="0">
                <anchor moveWithCells="1">
                  <from>
                    <xdr:col>11</xdr:col>
                    <xdr:colOff>609600</xdr:colOff>
                    <xdr:row>38</xdr:row>
                    <xdr:rowOff>0</xdr:rowOff>
                  </from>
                  <to>
                    <xdr:col>12</xdr:col>
                    <xdr:colOff>38100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5" name="Drop Down 56">
              <controlPr locked="0" defaultSize="0" autoLine="0" autoPict="0">
                <anchor moveWithCells="1">
                  <from>
                    <xdr:col>15</xdr:col>
                    <xdr:colOff>19050</xdr:colOff>
                    <xdr:row>34</xdr:row>
                    <xdr:rowOff>9525</xdr:rowOff>
                  </from>
                  <to>
                    <xdr:col>17</xdr:col>
                    <xdr:colOff>704850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6" name="Drop Down 57">
              <controlPr locked="0" defaultSize="0" autoLine="0" autoPict="0">
                <anchor moveWithCells="1">
                  <from>
                    <xdr:col>15</xdr:col>
                    <xdr:colOff>19050</xdr:colOff>
                    <xdr:row>38</xdr:row>
                    <xdr:rowOff>9525</xdr:rowOff>
                  </from>
                  <to>
                    <xdr:col>17</xdr:col>
                    <xdr:colOff>704850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Drop Down 59">
              <controlPr locked="0" defaultSize="0" autoLine="0" autoPict="0">
                <anchor moveWithCells="1">
                  <from>
                    <xdr:col>17</xdr:col>
                    <xdr:colOff>742950</xdr:colOff>
                    <xdr:row>34</xdr:row>
                    <xdr:rowOff>9525</xdr:rowOff>
                  </from>
                  <to>
                    <xdr:col>17</xdr:col>
                    <xdr:colOff>1733550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8" name="Drop Down 60">
              <controlPr locked="0" defaultSize="0" autoLine="0" autoPict="0">
                <anchor moveWithCells="1">
                  <from>
                    <xdr:col>17</xdr:col>
                    <xdr:colOff>742950</xdr:colOff>
                    <xdr:row>38</xdr:row>
                    <xdr:rowOff>9525</xdr:rowOff>
                  </from>
                  <to>
                    <xdr:col>17</xdr:col>
                    <xdr:colOff>1733550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9" name="Drop Down 67">
              <controlPr locked="0" defaultSize="0" autoLine="0" autoPict="0">
                <anchor moveWithCells="1">
                  <from>
                    <xdr:col>7</xdr:col>
                    <xdr:colOff>9525</xdr:colOff>
                    <xdr:row>65</xdr:row>
                    <xdr:rowOff>47625</xdr:rowOff>
                  </from>
                  <to>
                    <xdr:col>8</xdr:col>
                    <xdr:colOff>28575</xdr:colOff>
                    <xdr:row>66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0" name="Drop Down 68">
              <controlPr locked="0" defaultSize="0" autoLine="0" autoPict="0">
                <anchor moveWithCells="1">
                  <from>
                    <xdr:col>7</xdr:col>
                    <xdr:colOff>0</xdr:colOff>
                    <xdr:row>68</xdr:row>
                    <xdr:rowOff>9525</xdr:rowOff>
                  </from>
                  <to>
                    <xdr:col>8</xdr:col>
                    <xdr:colOff>19050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1" name="Drop Down 69">
              <controlPr locked="0" defaultSize="0" autoLine="0" autoPict="0">
                <anchor moveWithCells="1">
                  <from>
                    <xdr:col>6</xdr:col>
                    <xdr:colOff>66675</xdr:colOff>
                    <xdr:row>70</xdr:row>
                    <xdr:rowOff>9525</xdr:rowOff>
                  </from>
                  <to>
                    <xdr:col>8</xdr:col>
                    <xdr:colOff>9525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2" name="Drop Down 71">
              <controlPr locked="0" defaultSize="0" autoLine="0" autoPict="0">
                <anchor moveWithCells="1">
                  <from>
                    <xdr:col>19</xdr:col>
                    <xdr:colOff>9525</xdr:colOff>
                    <xdr:row>80</xdr:row>
                    <xdr:rowOff>47625</xdr:rowOff>
                  </from>
                  <to>
                    <xdr:col>20</xdr:col>
                    <xdr:colOff>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3" name="Drop Down 72">
              <controlPr locked="0" defaultSize="0" autoLine="0" autoPict="0">
                <anchor moveWithCells="1">
                  <from>
                    <xdr:col>19</xdr:col>
                    <xdr:colOff>9525</xdr:colOff>
                    <xdr:row>82</xdr:row>
                    <xdr:rowOff>47625</xdr:rowOff>
                  </from>
                  <to>
                    <xdr:col>20</xdr:col>
                    <xdr:colOff>0</xdr:colOff>
                    <xdr:row>82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4" name="Drop Down 83">
              <controlPr locked="0" defaultSize="0" autoLine="0" autoPict="0">
                <anchor moveWithCells="1">
                  <from>
                    <xdr:col>10</xdr:col>
                    <xdr:colOff>57150</xdr:colOff>
                    <xdr:row>16</xdr:row>
                    <xdr:rowOff>9525</xdr:rowOff>
                  </from>
                  <to>
                    <xdr:col>11</xdr:col>
                    <xdr:colOff>590550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5" name="Drop Down 84">
              <controlPr locked="0" defaultSize="0" autoLine="0" autoPict="0">
                <anchor moveWithCells="1">
                  <from>
                    <xdr:col>10</xdr:col>
                    <xdr:colOff>57150</xdr:colOff>
                    <xdr:row>20</xdr:row>
                    <xdr:rowOff>0</xdr:rowOff>
                  </from>
                  <to>
                    <xdr:col>11</xdr:col>
                    <xdr:colOff>590550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6" name="Drop Down 85">
              <controlPr locked="0" defaultSize="0" autoLine="0" autoPict="0">
                <anchor moveWithCells="1">
                  <from>
                    <xdr:col>10</xdr:col>
                    <xdr:colOff>57150</xdr:colOff>
                    <xdr:row>24</xdr:row>
                    <xdr:rowOff>9525</xdr:rowOff>
                  </from>
                  <to>
                    <xdr:col>11</xdr:col>
                    <xdr:colOff>590550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7" name="Drop Down 86">
              <controlPr locked="0" defaultSize="0" autoLine="0" autoPict="0">
                <anchor moveWithCells="1">
                  <from>
                    <xdr:col>10</xdr:col>
                    <xdr:colOff>66675</xdr:colOff>
                    <xdr:row>34</xdr:row>
                    <xdr:rowOff>9525</xdr:rowOff>
                  </from>
                  <to>
                    <xdr:col>11</xdr:col>
                    <xdr:colOff>600075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8" name="Drop Down 87">
              <controlPr locked="0" defaultSize="0" autoLine="0" autoPict="0">
                <anchor moveWithCells="1">
                  <from>
                    <xdr:col>10</xdr:col>
                    <xdr:colOff>66675</xdr:colOff>
                    <xdr:row>38</xdr:row>
                    <xdr:rowOff>0</xdr:rowOff>
                  </from>
                  <to>
                    <xdr:col>11</xdr:col>
                    <xdr:colOff>600075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9" name="Drop Down 313">
              <controlPr locked="0" defaultSize="0" autoLine="0" autoPict="0">
                <anchor moveWithCells="1">
                  <from>
                    <xdr:col>11</xdr:col>
                    <xdr:colOff>0</xdr:colOff>
                    <xdr:row>8</xdr:row>
                    <xdr:rowOff>0</xdr:rowOff>
                  </from>
                  <to>
                    <xdr:col>12</xdr:col>
                    <xdr:colOff>19050</xdr:colOff>
                    <xdr:row>8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stopIfTrue="1" id="{A84CD41F-F518-4A9F-89BD-145313734D6C}">
            <xm:f>Parm!$A$153&lt;2</xm:f>
            <x14:dxf>
              <fill>
                <patternFill>
                  <bgColor rgb="FFFF0000"/>
                </patternFill>
              </fill>
            </x14:dxf>
          </x14:cfRule>
          <xm:sqref>B5:V5 B6:B10 V6:V10 B11:V11</xm:sqref>
        </x14:conditionalFormatting>
        <x14:conditionalFormatting xmlns:xm="http://schemas.microsoft.com/office/excel/2006/main">
          <x14:cfRule type="expression" priority="5" stopIfTrue="1" id="{6693D474-B9B2-4465-A906-743D04F9CA0B}">
            <xm:f>Parm!$A$153&lt;2</xm:f>
            <x14:dxf>
              <font>
                <color rgb="FFFF0000"/>
              </font>
            </x14:dxf>
          </x14:cfRule>
          <xm:sqref>N65:P65</xm:sqref>
        </x14:conditionalFormatting>
        <x14:conditionalFormatting xmlns:xm="http://schemas.microsoft.com/office/excel/2006/main">
          <x14:cfRule type="expression" priority="4" stopIfTrue="1" id="{7816DFF3-D866-40B7-9E7A-2708F8580AB0}">
            <xm:f>Parm!$C$153&lt;2</xm:f>
            <x14:dxf>
              <fill>
                <patternFill>
                  <bgColor rgb="FFFF0000"/>
                </patternFill>
              </fill>
            </x14:dxf>
          </x14:cfRule>
          <xm:sqref>L65</xm:sqref>
        </x14:conditionalFormatting>
        <x14:conditionalFormatting xmlns:xm="http://schemas.microsoft.com/office/excel/2006/main">
          <x14:cfRule type="expression" priority="3" stopIfTrue="1" id="{57F9BA88-5892-47DF-9475-503A86F2CFBB}">
            <xm:f>Parm!$C$153&lt;2</xm:f>
            <x14:dxf>
              <fill>
                <patternFill>
                  <bgColor rgb="FFFF0000"/>
                </patternFill>
              </fill>
            </x14:dxf>
          </x14:cfRule>
          <xm:sqref>M65</xm:sqref>
        </x14:conditionalFormatting>
        <x14:conditionalFormatting xmlns:xm="http://schemas.microsoft.com/office/excel/2006/main">
          <x14:cfRule type="expression" priority="2" stopIfTrue="1" id="{2330E1D8-B1F0-4B75-99DE-2E3EF9E5F942}">
            <xm:f>Parm!$C$153&lt;2</xm:f>
            <x14:dxf>
              <fill>
                <patternFill>
                  <bgColor rgb="FFFF0000"/>
                </patternFill>
              </fill>
            </x14:dxf>
          </x14:cfRule>
          <xm:sqref>Q65</xm:sqref>
        </x14:conditionalFormatting>
        <x14:conditionalFormatting xmlns:xm="http://schemas.microsoft.com/office/excel/2006/main">
          <x14:cfRule type="expression" priority="1" id="{DE8E17D1-AEC8-44CF-92BD-D44F8AFD549F}">
            <xm:f>Parm!$C$153&gt;1</xm:f>
            <x14:dxf>
              <font>
                <color theme="0"/>
              </font>
            </x14:dxf>
          </x14:cfRule>
          <xm:sqref>J64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S168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O28" sqref="O28"/>
    </sheetView>
  </sheetViews>
  <sheetFormatPr baseColWidth="10" defaultRowHeight="12.75" x14ac:dyDescent="0.2"/>
  <cols>
    <col min="1" max="1" width="3.140625" customWidth="1"/>
    <col min="2" max="2" width="31.85546875" bestFit="1" customWidth="1"/>
    <col min="3" max="8" width="5.85546875" style="12" customWidth="1"/>
    <col min="9" max="15" width="10.85546875" customWidth="1"/>
    <col min="16" max="16" width="49" bestFit="1" customWidth="1"/>
    <col min="17" max="17" width="44" bestFit="1" customWidth="1"/>
    <col min="18" max="19" width="25.7109375" customWidth="1"/>
  </cols>
  <sheetData>
    <row r="1" spans="1:19" x14ac:dyDescent="0.2">
      <c r="I1" s="25" t="s">
        <v>121</v>
      </c>
      <c r="J1" s="25" t="s">
        <v>121</v>
      </c>
      <c r="K1" s="25" t="s">
        <v>121</v>
      </c>
      <c r="L1" s="25" t="s">
        <v>122</v>
      </c>
      <c r="M1" s="25" t="s">
        <v>122</v>
      </c>
    </row>
    <row r="2" spans="1:19" x14ac:dyDescent="0.2">
      <c r="C2" s="25" t="s">
        <v>123</v>
      </c>
      <c r="D2" s="25">
        <v>1</v>
      </c>
      <c r="E2" s="25">
        <v>2</v>
      </c>
      <c r="F2" s="25">
        <v>3</v>
      </c>
      <c r="G2" s="25">
        <v>4</v>
      </c>
      <c r="H2" s="25">
        <v>5</v>
      </c>
      <c r="I2" s="25">
        <v>1</v>
      </c>
      <c r="J2" s="25">
        <v>2</v>
      </c>
      <c r="K2" s="25">
        <v>3</v>
      </c>
      <c r="L2" s="25">
        <v>1</v>
      </c>
      <c r="M2" s="25">
        <v>2</v>
      </c>
      <c r="N2" s="25" t="s">
        <v>119</v>
      </c>
      <c r="O2" s="25" t="s">
        <v>120</v>
      </c>
      <c r="P2" s="25" t="s">
        <v>89</v>
      </c>
      <c r="Q2" s="25" t="s">
        <v>111</v>
      </c>
      <c r="R2" s="25" t="s">
        <v>113</v>
      </c>
      <c r="S2" s="25" t="s">
        <v>114</v>
      </c>
    </row>
    <row r="3" spans="1:19" x14ac:dyDescent="0.2">
      <c r="B3" s="30" t="s">
        <v>88</v>
      </c>
      <c r="C3" s="48"/>
      <c r="D3" s="48"/>
      <c r="E3" s="48"/>
      <c r="F3" s="48"/>
      <c r="G3" s="48"/>
      <c r="H3" s="48"/>
      <c r="I3" s="37">
        <v>1</v>
      </c>
      <c r="J3" s="37">
        <v>1</v>
      </c>
      <c r="K3" s="37">
        <v>1</v>
      </c>
    </row>
    <row r="4" spans="1:19" ht="6" customHeight="1" x14ac:dyDescent="0.2">
      <c r="C4"/>
      <c r="D4"/>
      <c r="E4"/>
      <c r="F4"/>
      <c r="G4"/>
      <c r="H4"/>
      <c r="I4" s="53"/>
      <c r="J4" s="53"/>
      <c r="K4" s="53"/>
    </row>
    <row r="5" spans="1:19" ht="6" customHeight="1" x14ac:dyDescent="0.2">
      <c r="C5"/>
      <c r="D5"/>
      <c r="E5"/>
      <c r="F5"/>
      <c r="G5"/>
      <c r="H5"/>
      <c r="I5" s="58"/>
    </row>
    <row r="6" spans="1:19" ht="6" customHeight="1" x14ac:dyDescent="0.2">
      <c r="C6"/>
      <c r="D6"/>
      <c r="E6"/>
      <c r="F6"/>
      <c r="G6"/>
      <c r="H6"/>
      <c r="I6" s="55"/>
      <c r="J6" s="55"/>
    </row>
    <row r="7" spans="1:19" ht="12.75" customHeight="1" x14ac:dyDescent="0.2">
      <c r="C7" s="113">
        <f>3-COUNTIF(I3:K3,1)</f>
        <v>0</v>
      </c>
      <c r="D7" s="112" t="str">
        <f>IF(C7=1,"Enfant inscrit","Enfants inscrits")</f>
        <v>Enfants inscrits</v>
      </c>
      <c r="E7" s="112"/>
      <c r="F7" s="112"/>
      <c r="G7"/>
      <c r="H7"/>
      <c r="J7" s="57"/>
      <c r="K7" s="57"/>
    </row>
    <row r="8" spans="1:19" x14ac:dyDescent="0.2">
      <c r="A8" s="28">
        <v>1</v>
      </c>
      <c r="B8" s="29"/>
      <c r="C8" s="52">
        <f>COUNTIF($I$3:$M$3,$A8)</f>
        <v>3</v>
      </c>
      <c r="D8" s="59">
        <f>COUNTIF($I$3:$I$3,$A8)</f>
        <v>1</v>
      </c>
      <c r="E8" s="54">
        <f>COUNTIF($I$3:$J$3,$A8)</f>
        <v>2</v>
      </c>
      <c r="F8" s="56">
        <f>COUNTIF($J$3:$K$3,$A8)</f>
        <v>2</v>
      </c>
      <c r="G8" s="48"/>
      <c r="H8" s="48"/>
      <c r="I8" s="71">
        <f>IF(OR(I$3=$A8,I$3=$B8),N8,0)</f>
        <v>0</v>
      </c>
      <c r="J8" s="71">
        <f>IF(OR(J$3=$A8,J$3=$B8),$N8-($O8*($E8-1)),0)</f>
        <v>0</v>
      </c>
      <c r="K8" s="71">
        <f>IF(OR(K$3=$A8,K$3=$B8),$N8-($O8*($F$18-1)),0)</f>
        <v>0</v>
      </c>
      <c r="N8" s="51">
        <v>0</v>
      </c>
      <c r="O8" s="51">
        <v>0</v>
      </c>
      <c r="P8" t="s">
        <v>112</v>
      </c>
      <c r="Q8" s="26" t="str">
        <f>IF(OR(I$3=$A8,I$3=$B8),$P8,"")</f>
        <v xml:space="preserve"> </v>
      </c>
      <c r="R8" s="26" t="str">
        <f>IF(OR(J$3=$A8,J$3=$B8),$P8,"")</f>
        <v xml:space="preserve"> </v>
      </c>
      <c r="S8" s="26" t="str">
        <f>IF(OR(K$3=$A8,K$3=$B8),$P8,"")</f>
        <v xml:space="preserve"> </v>
      </c>
    </row>
    <row r="9" spans="1:19" x14ac:dyDescent="0.2">
      <c r="A9" s="28">
        <v>2</v>
      </c>
      <c r="B9" s="29" t="s">
        <v>86</v>
      </c>
      <c r="C9" s="52">
        <f t="shared" ref="C9:C17" si="0">COUNTIF($I$3:$M$3,$A9)</f>
        <v>0</v>
      </c>
      <c r="D9" s="60">
        <f t="shared" ref="D9:D17" si="1">COUNTIF($I$3:$I$3,$A9)</f>
        <v>0</v>
      </c>
      <c r="E9" s="61">
        <f t="shared" ref="E9:E17" si="2">COUNTIF($I$3:$J$3,$A9)</f>
        <v>0</v>
      </c>
      <c r="F9" s="62">
        <f t="shared" ref="F9:F17" si="3">COUNTIF($J$3:$K$3,$A9)</f>
        <v>0</v>
      </c>
      <c r="G9" s="48"/>
      <c r="H9" s="48"/>
      <c r="I9" s="67">
        <f t="shared" ref="I9:I17" si="4">IF(OR(I$3=$A9,I$3=$B9),N9,0)</f>
        <v>0</v>
      </c>
      <c r="J9" s="68">
        <f>IF(J$3&lt;&gt;$A9,0,IF($C$7=1,$N9,$N9-$O9))</f>
        <v>0</v>
      </c>
      <c r="K9" s="69">
        <f>IF(K$3&lt;&gt;$A9,0,IF($C$7=1,$N9,$N9-$O9))</f>
        <v>0</v>
      </c>
      <c r="N9" s="51">
        <v>75</v>
      </c>
      <c r="O9" s="51">
        <v>5</v>
      </c>
      <c r="P9" t="s">
        <v>150</v>
      </c>
      <c r="Q9" s="26" t="str">
        <f t="shared" ref="Q9:Q17" si="5">IF(OR(I$3=$A9,I$3=$B9),$P9,"")</f>
        <v/>
      </c>
      <c r="R9" s="26" t="str">
        <f t="shared" ref="R9:R17" si="6">IF(OR(J$3=$A9,J$3=$B9),$P9,"")</f>
        <v/>
      </c>
      <c r="S9" s="26" t="str">
        <f t="shared" ref="S9:S17" si="7">IF(OR(K$3=$A9,K$3=$B9),$P9,"")</f>
        <v/>
      </c>
    </row>
    <row r="10" spans="1:19" x14ac:dyDescent="0.2">
      <c r="A10" s="28">
        <v>3</v>
      </c>
      <c r="B10" s="29" t="s">
        <v>148</v>
      </c>
      <c r="C10" s="52">
        <f t="shared" si="0"/>
        <v>0</v>
      </c>
      <c r="D10" s="63">
        <f t="shared" si="1"/>
        <v>0</v>
      </c>
      <c r="E10" s="64">
        <f t="shared" si="2"/>
        <v>0</v>
      </c>
      <c r="F10" s="65">
        <f t="shared" si="3"/>
        <v>0</v>
      </c>
      <c r="G10" s="48"/>
      <c r="H10" s="48"/>
      <c r="I10" s="70">
        <f t="shared" si="4"/>
        <v>0</v>
      </c>
      <c r="J10" s="71">
        <f t="shared" ref="J10:K17" si="8">IF(J$3&lt;&gt;$A10,0,IF($C$7=1,$N10,$N10-$O10))</f>
        <v>0</v>
      </c>
      <c r="K10" s="72">
        <f t="shared" si="8"/>
        <v>0</v>
      </c>
      <c r="N10" s="51">
        <v>80</v>
      </c>
      <c r="O10" s="51">
        <v>0</v>
      </c>
      <c r="P10" t="s">
        <v>155</v>
      </c>
      <c r="Q10" s="26" t="str">
        <f t="shared" si="5"/>
        <v/>
      </c>
      <c r="R10" s="26" t="str">
        <f t="shared" si="6"/>
        <v/>
      </c>
      <c r="S10" s="26" t="str">
        <f t="shared" si="7"/>
        <v/>
      </c>
    </row>
    <row r="11" spans="1:19" x14ac:dyDescent="0.2">
      <c r="A11" s="28">
        <v>4</v>
      </c>
      <c r="B11" s="29" t="s">
        <v>149</v>
      </c>
      <c r="C11" s="52">
        <f t="shared" si="0"/>
        <v>0</v>
      </c>
      <c r="D11" s="63">
        <f t="shared" si="1"/>
        <v>0</v>
      </c>
      <c r="E11" s="64">
        <f t="shared" si="2"/>
        <v>0</v>
      </c>
      <c r="F11" s="65">
        <f t="shared" si="3"/>
        <v>0</v>
      </c>
      <c r="G11" s="48"/>
      <c r="H11" s="48"/>
      <c r="I11" s="70">
        <f t="shared" si="4"/>
        <v>0</v>
      </c>
      <c r="J11" s="71">
        <f t="shared" si="8"/>
        <v>0</v>
      </c>
      <c r="K11" s="72">
        <f t="shared" si="8"/>
        <v>0</v>
      </c>
      <c r="N11" s="51">
        <v>170</v>
      </c>
      <c r="O11" s="51">
        <v>0</v>
      </c>
      <c r="P11" t="s">
        <v>154</v>
      </c>
      <c r="Q11" s="26" t="str">
        <f t="shared" si="5"/>
        <v/>
      </c>
      <c r="R11" s="26" t="str">
        <f t="shared" si="6"/>
        <v/>
      </c>
      <c r="S11" s="26" t="str">
        <f t="shared" si="7"/>
        <v/>
      </c>
    </row>
    <row r="12" spans="1:19" x14ac:dyDescent="0.2">
      <c r="A12" s="28">
        <v>5</v>
      </c>
      <c r="B12" s="99" t="s">
        <v>169</v>
      </c>
      <c r="C12" s="52">
        <f t="shared" si="0"/>
        <v>0</v>
      </c>
      <c r="D12" s="63">
        <f t="shared" si="1"/>
        <v>0</v>
      </c>
      <c r="E12" s="64">
        <f t="shared" si="2"/>
        <v>0</v>
      </c>
      <c r="F12" s="65">
        <f t="shared" si="3"/>
        <v>0</v>
      </c>
      <c r="G12" s="48"/>
      <c r="H12" s="48"/>
      <c r="I12" s="70">
        <f t="shared" si="4"/>
        <v>0</v>
      </c>
      <c r="J12" s="71">
        <f t="shared" si="8"/>
        <v>0</v>
      </c>
      <c r="K12" s="72">
        <f t="shared" si="8"/>
        <v>0</v>
      </c>
      <c r="N12" s="51">
        <v>110</v>
      </c>
      <c r="O12" s="51">
        <v>10</v>
      </c>
      <c r="P12" t="s">
        <v>104</v>
      </c>
      <c r="Q12" s="26" t="str">
        <f t="shared" si="5"/>
        <v/>
      </c>
      <c r="R12" s="26" t="str">
        <f t="shared" si="6"/>
        <v/>
      </c>
      <c r="S12" s="26" t="str">
        <f t="shared" si="7"/>
        <v/>
      </c>
    </row>
    <row r="13" spans="1:19" x14ac:dyDescent="0.2">
      <c r="A13" s="28">
        <v>6</v>
      </c>
      <c r="B13" s="93" t="s">
        <v>166</v>
      </c>
      <c r="C13" s="52">
        <f t="shared" si="0"/>
        <v>0</v>
      </c>
      <c r="D13" s="63">
        <f t="shared" si="1"/>
        <v>0</v>
      </c>
      <c r="E13" s="64">
        <f t="shared" si="2"/>
        <v>0</v>
      </c>
      <c r="F13" s="65">
        <f t="shared" si="3"/>
        <v>0</v>
      </c>
      <c r="G13" s="48"/>
      <c r="H13" s="48"/>
      <c r="I13" s="70">
        <f t="shared" si="4"/>
        <v>0</v>
      </c>
      <c r="J13" s="71">
        <f t="shared" si="8"/>
        <v>0</v>
      </c>
      <c r="K13" s="72">
        <f t="shared" si="8"/>
        <v>0</v>
      </c>
      <c r="N13" s="51">
        <v>175</v>
      </c>
      <c r="O13" s="51">
        <v>10</v>
      </c>
      <c r="P13" t="s">
        <v>101</v>
      </c>
      <c r="Q13" s="26" t="str">
        <f t="shared" si="5"/>
        <v/>
      </c>
      <c r="R13" s="26" t="str">
        <f t="shared" si="6"/>
        <v/>
      </c>
      <c r="S13" s="26" t="str">
        <f t="shared" si="7"/>
        <v/>
      </c>
    </row>
    <row r="14" spans="1:19" x14ac:dyDescent="0.2">
      <c r="A14" s="28">
        <v>7</v>
      </c>
      <c r="B14" s="93" t="s">
        <v>167</v>
      </c>
      <c r="C14" s="52">
        <f t="shared" si="0"/>
        <v>0</v>
      </c>
      <c r="D14" s="63">
        <f t="shared" si="1"/>
        <v>0</v>
      </c>
      <c r="E14" s="64">
        <f t="shared" si="2"/>
        <v>0</v>
      </c>
      <c r="F14" s="65">
        <f t="shared" si="3"/>
        <v>0</v>
      </c>
      <c r="G14" s="48"/>
      <c r="H14" s="48"/>
      <c r="I14" s="70">
        <f t="shared" si="4"/>
        <v>0</v>
      </c>
      <c r="J14" s="71">
        <f t="shared" si="8"/>
        <v>0</v>
      </c>
      <c r="K14" s="72">
        <f t="shared" si="8"/>
        <v>0</v>
      </c>
      <c r="N14" s="51">
        <v>230</v>
      </c>
      <c r="O14" s="51">
        <v>20</v>
      </c>
      <c r="P14" s="86" t="s">
        <v>102</v>
      </c>
      <c r="Q14" s="26" t="str">
        <f t="shared" si="5"/>
        <v/>
      </c>
      <c r="R14" s="26" t="str">
        <f t="shared" si="6"/>
        <v/>
      </c>
      <c r="S14" s="26" t="str">
        <f t="shared" si="7"/>
        <v/>
      </c>
    </row>
    <row r="15" spans="1:19" x14ac:dyDescent="0.2">
      <c r="A15" s="28">
        <v>8</v>
      </c>
      <c r="B15" s="94" t="s">
        <v>165</v>
      </c>
      <c r="C15" s="52">
        <f t="shared" si="0"/>
        <v>0</v>
      </c>
      <c r="D15" s="63">
        <f t="shared" si="1"/>
        <v>0</v>
      </c>
      <c r="E15" s="64">
        <f t="shared" si="2"/>
        <v>0</v>
      </c>
      <c r="F15" s="65">
        <f t="shared" si="3"/>
        <v>0</v>
      </c>
      <c r="G15" s="48"/>
      <c r="H15" s="48"/>
      <c r="I15" s="70">
        <f t="shared" si="4"/>
        <v>0</v>
      </c>
      <c r="J15" s="71">
        <f t="shared" si="8"/>
        <v>0</v>
      </c>
      <c r="K15" s="72">
        <f t="shared" si="8"/>
        <v>0</v>
      </c>
      <c r="N15" s="51">
        <v>260</v>
      </c>
      <c r="O15" s="51">
        <v>20</v>
      </c>
      <c r="P15" s="86" t="s">
        <v>170</v>
      </c>
      <c r="Q15" s="26" t="str">
        <f t="shared" si="5"/>
        <v/>
      </c>
      <c r="R15" s="26" t="str">
        <f t="shared" si="6"/>
        <v/>
      </c>
      <c r="S15" s="26" t="str">
        <f t="shared" si="7"/>
        <v/>
      </c>
    </row>
    <row r="16" spans="1:19" x14ac:dyDescent="0.2">
      <c r="A16" s="28">
        <v>9</v>
      </c>
      <c r="B16" s="94" t="s">
        <v>168</v>
      </c>
      <c r="C16" s="52">
        <f t="shared" si="0"/>
        <v>0</v>
      </c>
      <c r="D16" s="63">
        <f t="shared" si="1"/>
        <v>0</v>
      </c>
      <c r="E16" s="64">
        <f t="shared" si="2"/>
        <v>0</v>
      </c>
      <c r="F16" s="65">
        <f t="shared" si="3"/>
        <v>0</v>
      </c>
      <c r="G16" s="48"/>
      <c r="H16" s="48"/>
      <c r="I16" s="70">
        <f t="shared" si="4"/>
        <v>0</v>
      </c>
      <c r="J16" s="71">
        <f t="shared" si="8"/>
        <v>0</v>
      </c>
      <c r="K16" s="72">
        <f t="shared" si="8"/>
        <v>0</v>
      </c>
      <c r="N16" s="51">
        <v>305</v>
      </c>
      <c r="O16" s="51">
        <v>20</v>
      </c>
      <c r="P16" s="86" t="s">
        <v>171</v>
      </c>
      <c r="Q16" s="26" t="str">
        <f t="shared" si="5"/>
        <v/>
      </c>
      <c r="R16" s="26" t="str">
        <f t="shared" si="6"/>
        <v/>
      </c>
      <c r="S16" s="26" t="str">
        <f t="shared" si="7"/>
        <v/>
      </c>
    </row>
    <row r="17" spans="1:19" x14ac:dyDescent="0.2">
      <c r="A17" s="28">
        <v>10</v>
      </c>
      <c r="B17" s="94" t="s">
        <v>158</v>
      </c>
      <c r="C17" s="52">
        <f t="shared" si="0"/>
        <v>0</v>
      </c>
      <c r="D17" s="66">
        <f t="shared" si="1"/>
        <v>0</v>
      </c>
      <c r="E17" s="91">
        <f t="shared" si="2"/>
        <v>0</v>
      </c>
      <c r="F17" s="92">
        <f t="shared" si="3"/>
        <v>0</v>
      </c>
      <c r="G17" s="48"/>
      <c r="H17" s="48"/>
      <c r="I17" s="73">
        <f t="shared" si="4"/>
        <v>0</v>
      </c>
      <c r="J17" s="74">
        <f t="shared" si="8"/>
        <v>0</v>
      </c>
      <c r="K17" s="75">
        <f t="shared" si="8"/>
        <v>0</v>
      </c>
      <c r="N17" s="51">
        <v>360</v>
      </c>
      <c r="O17" s="51">
        <v>20</v>
      </c>
      <c r="P17" s="86" t="s">
        <v>172</v>
      </c>
      <c r="Q17" s="26" t="str">
        <f t="shared" si="5"/>
        <v/>
      </c>
      <c r="R17" s="26" t="str">
        <f t="shared" si="6"/>
        <v/>
      </c>
      <c r="S17" s="26" t="str">
        <f t="shared" si="7"/>
        <v/>
      </c>
    </row>
    <row r="18" spans="1:19" x14ac:dyDescent="0.2">
      <c r="D18" s="76">
        <f>SUM(D9:D17)</f>
        <v>0</v>
      </c>
      <c r="E18" s="91">
        <f>SUM(E9:E17)</f>
        <v>0</v>
      </c>
      <c r="F18" s="92">
        <f>SUM(F9:F17)</f>
        <v>0</v>
      </c>
      <c r="I18" s="40">
        <f>SUM(I8:I17)</f>
        <v>0</v>
      </c>
      <c r="J18" s="40">
        <f>SUM(J8:J17)</f>
        <v>0</v>
      </c>
      <c r="K18" s="40">
        <f>SUM(K8:K17)</f>
        <v>0</v>
      </c>
      <c r="Q18" s="27" t="str">
        <f>Q8&amp;Q9&amp;Q10&amp;Q11&amp;Q12&amp;Q13&amp;Q14&amp;Q15&amp;Q16&amp;Q17</f>
        <v xml:space="preserve"> </v>
      </c>
      <c r="R18" s="27" t="str">
        <f>R8&amp;R9&amp;R10&amp;R11&amp;R12&amp;R13&amp;R14&amp;R15&amp;R16</f>
        <v xml:space="preserve"> </v>
      </c>
      <c r="S18" s="27" t="str">
        <f>S8&amp;S9&amp;S10&amp;S11&amp;S12&amp;S13&amp;S14&amp;S15&amp;S16</f>
        <v xml:space="preserve"> </v>
      </c>
    </row>
    <row r="19" spans="1:19" x14ac:dyDescent="0.2">
      <c r="C19"/>
      <c r="D19"/>
      <c r="E19"/>
      <c r="F19"/>
      <c r="G19"/>
      <c r="H19"/>
    </row>
    <row r="20" spans="1:19" x14ac:dyDescent="0.2">
      <c r="C20" s="25" t="s">
        <v>123</v>
      </c>
      <c r="D20" s="25">
        <v>1</v>
      </c>
      <c r="E20" s="25">
        <v>2</v>
      </c>
      <c r="F20" s="25">
        <v>3</v>
      </c>
      <c r="G20" s="25">
        <v>4</v>
      </c>
      <c r="H20" s="25">
        <v>5</v>
      </c>
      <c r="I20" s="25">
        <v>1</v>
      </c>
      <c r="J20" s="25">
        <v>2</v>
      </c>
      <c r="K20" s="25">
        <v>3</v>
      </c>
      <c r="L20" s="25">
        <v>1</v>
      </c>
      <c r="M20" s="25">
        <v>2</v>
      </c>
      <c r="N20" s="25" t="s">
        <v>119</v>
      </c>
      <c r="O20" s="25" t="s">
        <v>124</v>
      </c>
      <c r="P20" s="25" t="s">
        <v>89</v>
      </c>
      <c r="Q20" s="25" t="s">
        <v>111</v>
      </c>
      <c r="R20" s="25" t="s">
        <v>113</v>
      </c>
    </row>
    <row r="21" spans="1:19" x14ac:dyDescent="0.2">
      <c r="B21" s="30" t="s">
        <v>87</v>
      </c>
      <c r="C21" s="48" t="s">
        <v>118</v>
      </c>
      <c r="D21" s="48"/>
      <c r="E21" s="48"/>
      <c r="F21" s="48"/>
      <c r="G21" s="48"/>
      <c r="H21" s="48"/>
      <c r="L21" s="37">
        <v>1</v>
      </c>
      <c r="M21" s="37">
        <v>1</v>
      </c>
    </row>
    <row r="22" spans="1:19" ht="6" customHeight="1" x14ac:dyDescent="0.2">
      <c r="C22"/>
      <c r="D22"/>
      <c r="E22"/>
      <c r="F22"/>
      <c r="G22"/>
      <c r="H22"/>
      <c r="L22" s="53"/>
      <c r="M22" s="53"/>
    </row>
    <row r="23" spans="1:19" ht="6" customHeight="1" x14ac:dyDescent="0.2">
      <c r="C23"/>
      <c r="D23"/>
      <c r="E23"/>
      <c r="F23"/>
      <c r="G23"/>
      <c r="H23"/>
      <c r="L23" s="58"/>
    </row>
    <row r="24" spans="1:19" ht="14.25" customHeight="1" x14ac:dyDescent="0.2">
      <c r="C24" s="113">
        <f>2-COUNTIF(L21:M21,1)</f>
        <v>0</v>
      </c>
      <c r="D24" s="112" t="str">
        <f>IF(C24=1,"Adulte inscrit","Adultes inscrits")</f>
        <v>Adultes inscrits</v>
      </c>
      <c r="E24" s="112"/>
      <c r="F24" s="112"/>
      <c r="G24"/>
      <c r="H24"/>
      <c r="L24" s="55"/>
      <c r="M24" s="55"/>
    </row>
    <row r="25" spans="1:19" x14ac:dyDescent="0.2">
      <c r="A25" s="28">
        <v>1</v>
      </c>
      <c r="B25" s="29"/>
      <c r="C25" s="52">
        <f>COUNTIF(L$21:M$21,$A25)</f>
        <v>2</v>
      </c>
      <c r="D25" s="48"/>
      <c r="E25" s="48"/>
      <c r="F25" s="48"/>
      <c r="G25" s="59">
        <f>COUNTIF(L$21,$A25)</f>
        <v>1</v>
      </c>
      <c r="H25" s="54">
        <f>COUNTIF(L$21:M$21,$A25)</f>
        <v>2</v>
      </c>
      <c r="L25" s="50">
        <f>IF(OR(L$21=$A25,L$21=$B25),$N25,0)</f>
        <v>0</v>
      </c>
      <c r="M25" s="50">
        <f>IF(OR(M$21=$A25,M$21=$B25),$N25-($O25*($H25-1)),0)</f>
        <v>0</v>
      </c>
      <c r="N25" s="51"/>
      <c r="O25" s="51"/>
      <c r="P25" t="s">
        <v>112</v>
      </c>
      <c r="Q25" s="26"/>
      <c r="R25" s="26"/>
    </row>
    <row r="26" spans="1:19" x14ac:dyDescent="0.2">
      <c r="A26" s="28">
        <v>2</v>
      </c>
      <c r="B26" s="93" t="s">
        <v>92</v>
      </c>
      <c r="C26" s="52">
        <f>COUNTIF(L$21:M$21,$A26)</f>
        <v>0</v>
      </c>
      <c r="D26" s="48"/>
      <c r="E26" s="48"/>
      <c r="F26" s="48"/>
      <c r="G26" s="60">
        <f>COUNTIF(L$21,$A26)</f>
        <v>0</v>
      </c>
      <c r="H26" s="77">
        <f>COUNTIF(L$21:M$21,$A26)</f>
        <v>0</v>
      </c>
      <c r="I26" s="39"/>
      <c r="J26" s="39"/>
      <c r="L26" s="67">
        <f t="shared" ref="L26:L27" si="9">IF(OR(L$21=$A26,L$21=$B26),$N26,0)</f>
        <v>0</v>
      </c>
      <c r="M26" s="69">
        <f>IF(M$21&lt;&gt;$A26,0,IF($C$24=1,$N26,$N26-$O26))</f>
        <v>0</v>
      </c>
      <c r="N26" s="51">
        <v>110</v>
      </c>
      <c r="O26" s="51">
        <v>25</v>
      </c>
      <c r="P26" t="s">
        <v>115</v>
      </c>
      <c r="Q26" s="26" t="str">
        <f>IF(OR(L$21=$A26,L$21=$B26),$P26,"")</f>
        <v/>
      </c>
      <c r="R26" s="26" t="str">
        <f>IF(OR(M$21=$A26,M$21=$B26),$P26,"")</f>
        <v/>
      </c>
    </row>
    <row r="27" spans="1:19" x14ac:dyDescent="0.2">
      <c r="A27" s="28">
        <v>3</v>
      </c>
      <c r="B27" s="29" t="s">
        <v>91</v>
      </c>
      <c r="C27" s="52">
        <f>COUNTIF(L$21:M$21,$A27)</f>
        <v>0</v>
      </c>
      <c r="D27" s="48"/>
      <c r="E27" s="48"/>
      <c r="F27" s="48"/>
      <c r="G27" s="66">
        <f>COUNTIF(L$21,$A27)</f>
        <v>0</v>
      </c>
      <c r="H27" s="78">
        <f>COUNTIF(L$21:M$21,$A27)</f>
        <v>0</v>
      </c>
      <c r="I27" s="39"/>
      <c r="J27" s="39"/>
      <c r="L27" s="73">
        <f t="shared" si="9"/>
        <v>0</v>
      </c>
      <c r="M27" s="75">
        <f>IF(M$21&lt;&gt;$A27,0,IF($C$24=1,$N27,$N27-$O27))</f>
        <v>0</v>
      </c>
      <c r="N27" s="51">
        <v>195</v>
      </c>
      <c r="O27" s="50">
        <f>IF(SUM(G27:H27)&gt;2,80,20)</f>
        <v>20</v>
      </c>
      <c r="P27" t="s">
        <v>116</v>
      </c>
      <c r="Q27" s="26" t="str">
        <f>IF(OR(L$21=$A27,L$21=$B27),$P27,"")</f>
        <v/>
      </c>
      <c r="R27" s="26" t="str">
        <f>IF(OR(M$21=$A27,M$21=$B27),$P27,"")</f>
        <v/>
      </c>
    </row>
    <row r="28" spans="1:19" x14ac:dyDescent="0.2">
      <c r="G28" s="79">
        <f>SUM(G26:G27)</f>
        <v>0</v>
      </c>
      <c r="H28" s="80">
        <f>SUM(H26:H27)</f>
        <v>0</v>
      </c>
      <c r="L28" s="40">
        <f>SUM(L26:L27)</f>
        <v>0</v>
      </c>
      <c r="M28" s="40">
        <f>SUM(M26:M27)</f>
        <v>0</v>
      </c>
      <c r="Q28" s="27" t="str">
        <f>Q25&amp;Q26&amp;Q27</f>
        <v/>
      </c>
      <c r="R28" s="27" t="str">
        <f>R25&amp;R26&amp;R27</f>
        <v/>
      </c>
    </row>
    <row r="30" spans="1:19" x14ac:dyDescent="0.2">
      <c r="C30" s="25" t="s">
        <v>123</v>
      </c>
      <c r="D30" s="25">
        <v>1</v>
      </c>
      <c r="E30" s="25">
        <v>2</v>
      </c>
      <c r="F30" s="25">
        <v>3</v>
      </c>
      <c r="G30" s="25">
        <v>4</v>
      </c>
      <c r="H30" s="25">
        <v>5</v>
      </c>
      <c r="I30" s="25">
        <v>1</v>
      </c>
      <c r="J30" s="25">
        <v>2</v>
      </c>
      <c r="K30" s="25">
        <v>3</v>
      </c>
      <c r="L30" s="25">
        <v>1</v>
      </c>
      <c r="M30" s="25">
        <v>2</v>
      </c>
      <c r="N30" s="25" t="s">
        <v>119</v>
      </c>
      <c r="O30" s="25" t="s">
        <v>124</v>
      </c>
      <c r="P30" s="25" t="s">
        <v>89</v>
      </c>
      <c r="Q30" s="25" t="s">
        <v>111</v>
      </c>
      <c r="R30" s="25" t="s">
        <v>113</v>
      </c>
    </row>
    <row r="31" spans="1:19" x14ac:dyDescent="0.2">
      <c r="B31" s="30" t="s">
        <v>93</v>
      </c>
      <c r="C31" s="48"/>
      <c r="D31" s="48"/>
      <c r="E31" s="48"/>
      <c r="F31" s="48"/>
      <c r="G31" s="48"/>
      <c r="H31" s="48"/>
      <c r="L31" s="37">
        <v>1</v>
      </c>
      <c r="M31" s="37">
        <v>1</v>
      </c>
      <c r="N31" s="37"/>
      <c r="O31" s="37"/>
    </row>
    <row r="32" spans="1:19" ht="6" customHeight="1" x14ac:dyDescent="0.2">
      <c r="C32"/>
      <c r="D32"/>
      <c r="E32"/>
      <c r="F32"/>
      <c r="G32"/>
      <c r="H32"/>
      <c r="L32" s="53"/>
      <c r="M32" s="53"/>
    </row>
    <row r="33" spans="1:19" ht="6" customHeight="1" x14ac:dyDescent="0.2">
      <c r="C33"/>
      <c r="D33"/>
      <c r="E33"/>
      <c r="F33"/>
      <c r="G33"/>
      <c r="H33"/>
      <c r="L33" s="58"/>
    </row>
    <row r="34" spans="1:19" ht="6" customHeight="1" x14ac:dyDescent="0.2">
      <c r="C34"/>
      <c r="D34"/>
      <c r="E34"/>
      <c r="F34"/>
      <c r="G34"/>
      <c r="H34"/>
      <c r="L34" s="55"/>
      <c r="M34" s="55"/>
    </row>
    <row r="35" spans="1:19" x14ac:dyDescent="0.2">
      <c r="A35" s="28">
        <v>1</v>
      </c>
      <c r="B35" s="29"/>
      <c r="C35" s="52">
        <f>COUNTIF(L$31:M$31,$A35)</f>
        <v>2</v>
      </c>
      <c r="D35" s="49"/>
      <c r="E35" s="49"/>
      <c r="F35" s="49"/>
      <c r="G35" s="59">
        <f>COUNTIF(L$31,$A35)</f>
        <v>1</v>
      </c>
      <c r="H35" s="54">
        <f>COUNTIF(L$31:M$31,$A35)</f>
        <v>2</v>
      </c>
      <c r="L35" s="71">
        <f>IF(OR(L$31=$A35,L$31=$B35),$N35,0)</f>
        <v>0</v>
      </c>
      <c r="M35" s="71">
        <f>IF(M$31&lt;&gt;$A35,0,IF($C$24=1,$N35,$N35-$O35))</f>
        <v>0</v>
      </c>
      <c r="N35" s="51"/>
      <c r="O35" s="51"/>
      <c r="P35" t="s">
        <v>112</v>
      </c>
      <c r="Q35" s="26" t="str">
        <f>IF(OR(L$31=$A35,L$31=$B35),$P35,"")</f>
        <v xml:space="preserve"> </v>
      </c>
      <c r="R35" s="26" t="str">
        <f>IF(OR(M$31=$A35,M$31=$B35),$P35,"")</f>
        <v xml:space="preserve"> </v>
      </c>
    </row>
    <row r="36" spans="1:19" x14ac:dyDescent="0.2">
      <c r="A36" s="28">
        <v>2</v>
      </c>
      <c r="B36" s="93" t="s">
        <v>156</v>
      </c>
      <c r="C36" s="52">
        <f>COUNTIF(L$31:M$31,$A36)</f>
        <v>0</v>
      </c>
      <c r="D36" s="49"/>
      <c r="E36" s="49"/>
      <c r="F36" s="49"/>
      <c r="G36" s="59">
        <f>COUNTIF(L$31,$A36)</f>
        <v>0</v>
      </c>
      <c r="H36" s="54">
        <f>COUNTIF(L$31:M$31,$A36)</f>
        <v>0</v>
      </c>
      <c r="L36" s="116">
        <f t="shared" ref="L36:L37" si="10">IF(OR(L$31=$A36,L$31=$B36),$N36,0)</f>
        <v>0</v>
      </c>
      <c r="M36" s="117">
        <f>IF(M$31&lt;&gt;$A36,0,IF($C$24=1,$N36,$N36-$O36))</f>
        <v>0</v>
      </c>
      <c r="N36" s="51">
        <v>295</v>
      </c>
      <c r="O36" s="51">
        <v>0</v>
      </c>
      <c r="P36" s="86" t="s">
        <v>179</v>
      </c>
      <c r="Q36" s="26" t="str">
        <f t="shared" ref="Q36:Q37" si="11">IF(OR(L$31=$A36,L$31=$B36),$P36,"")</f>
        <v/>
      </c>
      <c r="R36" s="26" t="str">
        <f t="shared" ref="R36:R37" si="12">IF(OR(M$31=$A36,M$31=$B36),$P36,"")</f>
        <v/>
      </c>
    </row>
    <row r="37" spans="1:19" x14ac:dyDescent="0.2">
      <c r="A37" s="114">
        <v>3</v>
      </c>
      <c r="B37" s="115" t="s">
        <v>163</v>
      </c>
      <c r="C37" s="118">
        <f>COUNTIF(L$31:M$31,$A37)</f>
        <v>0</v>
      </c>
      <c r="D37" s="119"/>
      <c r="E37" s="119"/>
      <c r="F37" s="119"/>
      <c r="G37" s="120">
        <f>COUNTIF(L$31,$A37)</f>
        <v>0</v>
      </c>
      <c r="H37" s="121">
        <f>COUNTIF(L$31:M$31,$A37)</f>
        <v>0</v>
      </c>
      <c r="I37" s="122"/>
      <c r="J37" s="122"/>
      <c r="K37" s="122"/>
      <c r="L37" s="123">
        <f t="shared" si="10"/>
        <v>0</v>
      </c>
      <c r="M37" s="123">
        <f>IF(M$31&lt;&gt;$A37,0,IF($C$24=1,$N37,$N37-$O37))</f>
        <v>0</v>
      </c>
      <c r="N37" s="124">
        <v>150</v>
      </c>
      <c r="O37" s="124">
        <v>0</v>
      </c>
      <c r="P37" s="122" t="s">
        <v>164</v>
      </c>
      <c r="Q37" s="26" t="str">
        <f t="shared" si="11"/>
        <v/>
      </c>
      <c r="R37" s="26" t="str">
        <f t="shared" si="12"/>
        <v/>
      </c>
      <c r="S37" s="107" t="s">
        <v>180</v>
      </c>
    </row>
    <row r="38" spans="1:19" x14ac:dyDescent="0.2">
      <c r="L38" s="40">
        <f>SUM(L35:L37)</f>
        <v>0</v>
      </c>
      <c r="M38" s="40">
        <f>SUM(M35:M37)</f>
        <v>0</v>
      </c>
      <c r="P38" t="s">
        <v>112</v>
      </c>
      <c r="Q38" s="27" t="str">
        <f>Q35&amp;Q36&amp;Q37</f>
        <v xml:space="preserve"> </v>
      </c>
      <c r="R38" s="27" t="str">
        <f>R35&amp;R36&amp;R37</f>
        <v xml:space="preserve"> </v>
      </c>
    </row>
    <row r="39" spans="1:19" x14ac:dyDescent="0.2">
      <c r="L39" s="42">
        <f>L38+L28</f>
        <v>0</v>
      </c>
      <c r="M39" s="42">
        <f>M38+M28</f>
        <v>0</v>
      </c>
    </row>
    <row r="41" spans="1:19" x14ac:dyDescent="0.2">
      <c r="B41" s="30" t="s">
        <v>134</v>
      </c>
      <c r="C41" s="48"/>
      <c r="D41" s="48"/>
      <c r="E41" s="48"/>
      <c r="F41" s="48"/>
      <c r="G41" s="48"/>
      <c r="H41" s="48"/>
      <c r="I41" s="106">
        <v>1</v>
      </c>
      <c r="J41" s="106">
        <v>1</v>
      </c>
      <c r="K41" s="106">
        <v>1</v>
      </c>
    </row>
    <row r="42" spans="1:19" x14ac:dyDescent="0.2">
      <c r="A42" s="28">
        <v>1</v>
      </c>
      <c r="B42" s="29"/>
      <c r="C42" s="49"/>
      <c r="D42" s="49"/>
      <c r="E42" s="49"/>
      <c r="F42" s="49"/>
      <c r="G42" s="49"/>
      <c r="H42" s="49"/>
    </row>
    <row r="43" spans="1:19" x14ac:dyDescent="0.2">
      <c r="A43" s="28">
        <v>2</v>
      </c>
      <c r="B43" s="29" t="s">
        <v>135</v>
      </c>
      <c r="C43" s="49"/>
      <c r="D43" s="49"/>
      <c r="E43" s="49"/>
      <c r="F43" s="49"/>
      <c r="G43" s="49"/>
      <c r="H43" s="49"/>
    </row>
    <row r="44" spans="1:19" x14ac:dyDescent="0.2">
      <c r="A44" s="28">
        <v>3</v>
      </c>
      <c r="B44" s="29" t="s">
        <v>136</v>
      </c>
      <c r="C44" s="49"/>
      <c r="D44" s="49"/>
      <c r="E44" s="49"/>
      <c r="F44" s="49"/>
      <c r="G44" s="49"/>
      <c r="H44" s="49"/>
    </row>
    <row r="46" spans="1:19" x14ac:dyDescent="0.2">
      <c r="B46" s="30" t="s">
        <v>138</v>
      </c>
      <c r="C46" s="48"/>
      <c r="D46" s="48"/>
      <c r="E46" s="48"/>
      <c r="F46" s="48"/>
      <c r="G46" s="48"/>
      <c r="H46" s="48"/>
      <c r="L46" s="106">
        <v>1</v>
      </c>
      <c r="M46" s="106">
        <v>1</v>
      </c>
    </row>
    <row r="47" spans="1:19" x14ac:dyDescent="0.2">
      <c r="A47" s="28">
        <v>1</v>
      </c>
      <c r="B47" s="29"/>
      <c r="C47" s="49"/>
      <c r="D47" s="49"/>
      <c r="E47" s="49"/>
      <c r="F47" s="49"/>
      <c r="G47" s="49"/>
      <c r="H47" s="49"/>
    </row>
    <row r="48" spans="1:19" x14ac:dyDescent="0.2">
      <c r="A48" s="28">
        <v>2</v>
      </c>
      <c r="B48" s="29" t="s">
        <v>140</v>
      </c>
      <c r="C48" s="49"/>
      <c r="D48" s="49"/>
      <c r="E48" s="49"/>
      <c r="F48" s="49"/>
      <c r="G48" s="49"/>
      <c r="H48" s="49"/>
    </row>
    <row r="49" spans="1:15" x14ac:dyDescent="0.2">
      <c r="A49" s="28">
        <v>3</v>
      </c>
      <c r="B49" s="29" t="s">
        <v>141</v>
      </c>
      <c r="C49" s="49"/>
      <c r="D49" s="49"/>
      <c r="E49" s="49"/>
      <c r="F49" s="49"/>
      <c r="G49" s="49"/>
      <c r="H49" s="49"/>
    </row>
    <row r="50" spans="1:15" x14ac:dyDescent="0.2">
      <c r="A50" s="28">
        <v>4</v>
      </c>
      <c r="B50" s="29" t="s">
        <v>142</v>
      </c>
      <c r="C50" s="49"/>
      <c r="D50" s="49"/>
      <c r="E50" s="49"/>
      <c r="F50" s="49"/>
      <c r="G50" s="49"/>
      <c r="H50" s="49"/>
    </row>
    <row r="52" spans="1:15" x14ac:dyDescent="0.2">
      <c r="B52" s="30" t="s">
        <v>94</v>
      </c>
      <c r="C52" s="48"/>
      <c r="D52" s="48"/>
      <c r="E52" s="48"/>
      <c r="F52" s="48"/>
      <c r="G52" s="48"/>
      <c r="H52" s="48"/>
      <c r="I52" s="106">
        <v>1</v>
      </c>
      <c r="J52" s="106">
        <v>1</v>
      </c>
      <c r="K52" s="106">
        <v>1</v>
      </c>
      <c r="L52" s="106">
        <v>1</v>
      </c>
      <c r="M52" s="106">
        <v>1</v>
      </c>
      <c r="N52" s="106"/>
      <c r="O52" s="106"/>
    </row>
    <row r="53" spans="1:15" x14ac:dyDescent="0.2">
      <c r="A53" s="28">
        <v>1</v>
      </c>
      <c r="B53" s="29"/>
      <c r="C53" s="49"/>
      <c r="D53" s="49"/>
      <c r="E53" s="49"/>
      <c r="F53" s="49"/>
      <c r="G53" s="49"/>
      <c r="H53" s="49"/>
    </row>
    <row r="54" spans="1:15" x14ac:dyDescent="0.2">
      <c r="A54" s="28">
        <v>2</v>
      </c>
      <c r="B54" s="29" t="s">
        <v>85</v>
      </c>
      <c r="C54" s="49"/>
      <c r="D54" s="49"/>
      <c r="E54" s="49"/>
      <c r="F54" s="49"/>
      <c r="G54" s="49"/>
      <c r="H54" s="49"/>
    </row>
    <row r="55" spans="1:15" x14ac:dyDescent="0.2">
      <c r="A55" s="28">
        <v>3</v>
      </c>
      <c r="B55" s="29" t="s">
        <v>9</v>
      </c>
      <c r="C55" s="49"/>
      <c r="D55" s="49"/>
      <c r="E55" s="49"/>
      <c r="F55" s="49"/>
      <c r="G55" s="49"/>
      <c r="H55" s="49"/>
    </row>
    <row r="56" spans="1:15" x14ac:dyDescent="0.2">
      <c r="A56" s="28">
        <v>4</v>
      </c>
      <c r="B56" s="29" t="s">
        <v>95</v>
      </c>
      <c r="C56" s="49"/>
      <c r="D56" s="49"/>
      <c r="E56" s="49"/>
      <c r="F56" s="49"/>
      <c r="G56" s="49"/>
      <c r="H56" s="49"/>
    </row>
    <row r="57" spans="1:15" x14ac:dyDescent="0.2">
      <c r="A57" s="28">
        <v>5</v>
      </c>
      <c r="B57" s="29" t="s">
        <v>11</v>
      </c>
      <c r="C57" s="49"/>
      <c r="D57" s="49"/>
      <c r="E57" s="49"/>
      <c r="F57" s="49"/>
      <c r="G57" s="49"/>
      <c r="H57" s="49"/>
    </row>
    <row r="58" spans="1:15" x14ac:dyDescent="0.2">
      <c r="A58" s="28">
        <v>6</v>
      </c>
      <c r="B58" s="29" t="s">
        <v>10</v>
      </c>
      <c r="C58" s="49"/>
      <c r="D58" s="49"/>
      <c r="E58" s="49"/>
      <c r="F58" s="49"/>
      <c r="G58" s="49"/>
      <c r="H58" s="49"/>
    </row>
    <row r="59" spans="1:15" x14ac:dyDescent="0.2">
      <c r="A59" s="28">
        <v>7</v>
      </c>
      <c r="B59" s="29" t="s">
        <v>12</v>
      </c>
      <c r="C59" s="49"/>
      <c r="D59" s="49"/>
      <c r="E59" s="49"/>
      <c r="F59" s="49"/>
      <c r="G59" s="49"/>
      <c r="H59" s="49"/>
    </row>
    <row r="60" spans="1:15" x14ac:dyDescent="0.2">
      <c r="A60" s="28">
        <v>8</v>
      </c>
      <c r="B60" s="29" t="s">
        <v>13</v>
      </c>
      <c r="C60" s="49"/>
      <c r="D60" s="49"/>
      <c r="E60" s="49"/>
      <c r="F60" s="49"/>
      <c r="G60" s="49"/>
      <c r="H60" s="49"/>
    </row>
    <row r="61" spans="1:15" x14ac:dyDescent="0.2">
      <c r="A61" s="28">
        <v>9</v>
      </c>
      <c r="B61" s="29" t="s">
        <v>14</v>
      </c>
      <c r="C61" s="49"/>
      <c r="D61" s="49"/>
      <c r="E61" s="49"/>
      <c r="F61" s="49"/>
      <c r="G61" s="49"/>
      <c r="H61" s="49"/>
    </row>
    <row r="62" spans="1:15" x14ac:dyDescent="0.2">
      <c r="A62" s="28">
        <v>10</v>
      </c>
      <c r="B62" s="29" t="s">
        <v>15</v>
      </c>
      <c r="C62" s="49"/>
      <c r="D62" s="49"/>
      <c r="E62" s="49"/>
      <c r="F62" s="49"/>
      <c r="G62" s="49"/>
      <c r="H62" s="49"/>
    </row>
    <row r="63" spans="1:15" x14ac:dyDescent="0.2">
      <c r="A63" s="28">
        <v>11</v>
      </c>
      <c r="B63" s="29" t="s">
        <v>16</v>
      </c>
      <c r="C63" s="49"/>
      <c r="D63" s="49"/>
      <c r="E63" s="49"/>
      <c r="F63" s="49"/>
      <c r="G63" s="49"/>
      <c r="H63" s="49"/>
    </row>
    <row r="64" spans="1:15" x14ac:dyDescent="0.2">
      <c r="A64" s="28">
        <v>12</v>
      </c>
      <c r="B64" s="29" t="s">
        <v>17</v>
      </c>
      <c r="C64" s="49"/>
      <c r="D64" s="49"/>
      <c r="E64" s="49"/>
      <c r="F64" s="49"/>
      <c r="G64" s="49"/>
      <c r="H64" s="49"/>
    </row>
    <row r="65" spans="1:15" x14ac:dyDescent="0.2">
      <c r="A65" s="28">
        <v>13</v>
      </c>
      <c r="B65" s="29" t="s">
        <v>18</v>
      </c>
      <c r="C65" s="49"/>
      <c r="D65" s="49"/>
      <c r="E65" s="49"/>
      <c r="F65" s="49"/>
      <c r="G65" s="49"/>
      <c r="H65" s="49"/>
    </row>
    <row r="66" spans="1:15" x14ac:dyDescent="0.2">
      <c r="A66" s="28">
        <v>14</v>
      </c>
      <c r="B66" s="29" t="s">
        <v>19</v>
      </c>
      <c r="C66" s="49"/>
      <c r="D66" s="49"/>
      <c r="E66" s="49"/>
      <c r="F66" s="49"/>
      <c r="G66" s="49"/>
      <c r="H66" s="49"/>
    </row>
    <row r="67" spans="1:15" x14ac:dyDescent="0.2">
      <c r="A67" s="28">
        <v>15</v>
      </c>
      <c r="B67" s="29" t="s">
        <v>20</v>
      </c>
      <c r="C67" s="49"/>
      <c r="D67" s="49"/>
      <c r="E67" s="49"/>
      <c r="F67" s="49"/>
      <c r="G67" s="49"/>
      <c r="H67" s="49"/>
    </row>
    <row r="68" spans="1:15" x14ac:dyDescent="0.2">
      <c r="A68" s="28">
        <v>16</v>
      </c>
      <c r="B68" s="29" t="s">
        <v>21</v>
      </c>
      <c r="C68" s="49"/>
      <c r="D68" s="49"/>
      <c r="E68" s="49"/>
      <c r="F68" s="49"/>
      <c r="G68" s="49"/>
      <c r="H68" s="49"/>
    </row>
    <row r="69" spans="1:15" x14ac:dyDescent="0.2">
      <c r="A69" s="28">
        <v>17</v>
      </c>
      <c r="B69" s="29" t="s">
        <v>96</v>
      </c>
      <c r="C69" s="49"/>
      <c r="D69" s="49"/>
      <c r="E69" s="49"/>
      <c r="F69" s="49"/>
      <c r="G69" s="49"/>
      <c r="H69" s="49"/>
    </row>
    <row r="71" spans="1:15" x14ac:dyDescent="0.2">
      <c r="B71" s="30" t="s">
        <v>97</v>
      </c>
      <c r="C71" s="48"/>
      <c r="D71" s="48"/>
      <c r="E71" s="48"/>
      <c r="F71" s="48"/>
      <c r="G71" s="48"/>
      <c r="H71" s="48"/>
      <c r="I71" s="106">
        <v>1</v>
      </c>
      <c r="J71" s="106">
        <v>1</v>
      </c>
      <c r="K71" s="106">
        <v>1</v>
      </c>
      <c r="L71" s="106">
        <v>4</v>
      </c>
      <c r="M71" s="106">
        <v>5</v>
      </c>
      <c r="N71" s="106"/>
      <c r="O71" s="106"/>
    </row>
    <row r="72" spans="1:15" x14ac:dyDescent="0.2">
      <c r="A72" s="28">
        <v>1</v>
      </c>
      <c r="B72" s="29"/>
      <c r="C72" s="49"/>
      <c r="D72" s="49"/>
      <c r="E72" s="49"/>
      <c r="F72" s="49"/>
      <c r="G72" s="49"/>
      <c r="H72" s="49"/>
    </row>
    <row r="73" spans="1:15" x14ac:dyDescent="0.2">
      <c r="A73" s="28">
        <v>2</v>
      </c>
      <c r="B73" s="29" t="s">
        <v>85</v>
      </c>
      <c r="C73" s="49"/>
      <c r="D73" s="49"/>
      <c r="E73" s="49"/>
      <c r="F73" s="49"/>
      <c r="G73" s="49"/>
      <c r="H73" s="49"/>
    </row>
    <row r="74" spans="1:15" x14ac:dyDescent="0.2">
      <c r="A74" s="28">
        <v>3</v>
      </c>
      <c r="B74" s="29" t="s">
        <v>22</v>
      </c>
      <c r="C74" s="49"/>
      <c r="D74" s="49"/>
      <c r="E74" s="49"/>
      <c r="F74" s="49"/>
      <c r="G74" s="49"/>
      <c r="H74" s="49"/>
    </row>
    <row r="75" spans="1:15" x14ac:dyDescent="0.2">
      <c r="A75" s="28">
        <v>4</v>
      </c>
      <c r="B75" s="29" t="s">
        <v>23</v>
      </c>
      <c r="C75" s="49"/>
      <c r="D75" s="49"/>
      <c r="E75" s="49"/>
      <c r="F75" s="49"/>
      <c r="G75" s="49"/>
      <c r="H75" s="49"/>
    </row>
    <row r="76" spans="1:15" x14ac:dyDescent="0.2">
      <c r="A76" s="28">
        <v>5</v>
      </c>
      <c r="B76" s="29" t="s">
        <v>24</v>
      </c>
      <c r="C76" s="49"/>
      <c r="D76" s="49"/>
      <c r="E76" s="49"/>
      <c r="F76" s="49"/>
      <c r="G76" s="49"/>
      <c r="H76" s="49"/>
    </row>
    <row r="77" spans="1:15" x14ac:dyDescent="0.2">
      <c r="A77" s="28">
        <v>6</v>
      </c>
      <c r="B77" s="29" t="s">
        <v>25</v>
      </c>
      <c r="C77" s="49"/>
      <c r="D77" s="49"/>
      <c r="E77" s="49"/>
      <c r="F77" s="49"/>
      <c r="G77" s="49"/>
      <c r="H77" s="49"/>
    </row>
    <row r="78" spans="1:15" x14ac:dyDescent="0.2">
      <c r="A78" s="28">
        <v>7</v>
      </c>
      <c r="B78" s="29" t="s">
        <v>26</v>
      </c>
      <c r="C78" s="49"/>
      <c r="D78" s="49"/>
      <c r="E78" s="49"/>
      <c r="F78" s="49"/>
      <c r="G78" s="49"/>
      <c r="H78" s="49"/>
    </row>
    <row r="79" spans="1:15" x14ac:dyDescent="0.2">
      <c r="A79" s="28">
        <v>8</v>
      </c>
      <c r="B79" s="29" t="s">
        <v>27</v>
      </c>
      <c r="C79" s="49"/>
      <c r="D79" s="49"/>
      <c r="E79" s="49"/>
      <c r="F79" s="49"/>
      <c r="G79" s="49"/>
      <c r="H79" s="49"/>
    </row>
    <row r="80" spans="1:15" x14ac:dyDescent="0.2">
      <c r="A80" s="28">
        <v>9</v>
      </c>
      <c r="B80" s="29" t="s">
        <v>28</v>
      </c>
      <c r="C80" s="49"/>
      <c r="D80" s="49"/>
      <c r="E80" s="49"/>
      <c r="F80" s="49"/>
      <c r="G80" s="49"/>
      <c r="H80" s="49"/>
    </row>
    <row r="81" spans="1:8" x14ac:dyDescent="0.2">
      <c r="A81" s="28">
        <v>10</v>
      </c>
      <c r="B81" s="29" t="s">
        <v>29</v>
      </c>
      <c r="C81" s="49"/>
      <c r="D81" s="49"/>
      <c r="E81" s="49"/>
      <c r="F81" s="49"/>
      <c r="G81" s="49"/>
      <c r="H81" s="49"/>
    </row>
    <row r="82" spans="1:8" x14ac:dyDescent="0.2">
      <c r="A82" s="28">
        <v>11</v>
      </c>
      <c r="B82" s="29" t="s">
        <v>30</v>
      </c>
      <c r="C82" s="49"/>
      <c r="D82" s="49"/>
      <c r="E82" s="49"/>
      <c r="F82" s="49"/>
      <c r="G82" s="49"/>
      <c r="H82" s="49"/>
    </row>
    <row r="83" spans="1:8" x14ac:dyDescent="0.2">
      <c r="A83" s="28">
        <v>12</v>
      </c>
      <c r="B83" s="29" t="s">
        <v>31</v>
      </c>
      <c r="C83" s="49"/>
      <c r="D83" s="49"/>
      <c r="E83" s="49"/>
      <c r="F83" s="49"/>
      <c r="G83" s="49"/>
      <c r="H83" s="49"/>
    </row>
    <row r="84" spans="1:8" x14ac:dyDescent="0.2">
      <c r="A84" s="28">
        <v>13</v>
      </c>
      <c r="B84" s="29" t="s">
        <v>32</v>
      </c>
      <c r="C84" s="49"/>
      <c r="D84" s="49"/>
      <c r="E84" s="49"/>
      <c r="F84" s="49"/>
      <c r="G84" s="49"/>
      <c r="H84" s="49"/>
    </row>
    <row r="85" spans="1:8" x14ac:dyDescent="0.2">
      <c r="A85" s="28">
        <v>14</v>
      </c>
      <c r="B85" s="29" t="s">
        <v>77</v>
      </c>
      <c r="C85" s="49"/>
      <c r="D85" s="49"/>
      <c r="E85" s="49"/>
      <c r="F85" s="49"/>
      <c r="G85" s="49"/>
      <c r="H85" s="49"/>
    </row>
    <row r="86" spans="1:8" x14ac:dyDescent="0.2">
      <c r="A86" s="28">
        <v>15</v>
      </c>
      <c r="B86" s="29" t="s">
        <v>78</v>
      </c>
      <c r="C86" s="49"/>
      <c r="D86" s="49"/>
      <c r="E86" s="49"/>
      <c r="F86" s="49"/>
      <c r="G86" s="49"/>
      <c r="H86" s="49"/>
    </row>
    <row r="87" spans="1:8" x14ac:dyDescent="0.2">
      <c r="A87" s="28">
        <v>16</v>
      </c>
      <c r="B87" s="29" t="s">
        <v>79</v>
      </c>
      <c r="C87" s="49"/>
      <c r="D87" s="49"/>
      <c r="E87" s="49"/>
      <c r="F87" s="49"/>
      <c r="G87" s="49"/>
      <c r="H87" s="49"/>
    </row>
    <row r="88" spans="1:8" x14ac:dyDescent="0.2">
      <c r="A88" s="28">
        <v>17</v>
      </c>
      <c r="B88" s="29" t="s">
        <v>80</v>
      </c>
      <c r="C88" s="49"/>
      <c r="D88" s="49"/>
      <c r="E88" s="49"/>
      <c r="F88" s="49"/>
      <c r="G88" s="49"/>
      <c r="H88" s="49"/>
    </row>
    <row r="90" spans="1:8" x14ac:dyDescent="0.2">
      <c r="A90" s="105">
        <v>1</v>
      </c>
      <c r="B90" s="30" t="s">
        <v>98</v>
      </c>
      <c r="C90" s="48"/>
      <c r="D90" s="48"/>
      <c r="E90" s="48"/>
      <c r="F90" s="48"/>
      <c r="G90" s="48"/>
      <c r="H90" s="48"/>
    </row>
    <row r="91" spans="1:8" x14ac:dyDescent="0.2">
      <c r="A91" s="28">
        <v>1</v>
      </c>
      <c r="B91" s="29"/>
      <c r="C91" s="49"/>
      <c r="D91" s="49"/>
      <c r="E91" s="49"/>
      <c r="F91" s="49"/>
      <c r="G91" s="49"/>
      <c r="H91" s="49"/>
    </row>
    <row r="92" spans="1:8" x14ac:dyDescent="0.2">
      <c r="A92" s="28">
        <v>2</v>
      </c>
      <c r="B92" s="29" t="s">
        <v>35</v>
      </c>
      <c r="C92" s="49"/>
      <c r="D92" s="49"/>
      <c r="E92" s="49"/>
      <c r="F92" s="49"/>
      <c r="G92" s="49"/>
      <c r="H92" s="49"/>
    </row>
    <row r="93" spans="1:8" x14ac:dyDescent="0.2">
      <c r="A93" s="28">
        <v>3</v>
      </c>
      <c r="B93" s="29" t="s">
        <v>33</v>
      </c>
      <c r="C93" s="49"/>
      <c r="D93" s="49"/>
      <c r="E93" s="49"/>
      <c r="F93" s="49"/>
      <c r="G93" s="49"/>
      <c r="H93" s="49"/>
    </row>
    <row r="94" spans="1:8" x14ac:dyDescent="0.2">
      <c r="A94" s="28">
        <v>4</v>
      </c>
      <c r="B94" s="29" t="s">
        <v>34</v>
      </c>
      <c r="C94" s="49"/>
      <c r="D94" s="49"/>
      <c r="E94" s="49"/>
      <c r="F94" s="49"/>
      <c r="G94" s="49"/>
      <c r="H94" s="49"/>
    </row>
    <row r="97" spans="1:8" x14ac:dyDescent="0.2">
      <c r="A97" s="105">
        <v>1</v>
      </c>
      <c r="B97" s="30" t="s">
        <v>99</v>
      </c>
      <c r="C97" s="48"/>
      <c r="D97" s="48"/>
      <c r="E97" s="48"/>
      <c r="F97" s="48"/>
      <c r="G97" s="48"/>
      <c r="H97" s="48"/>
    </row>
    <row r="98" spans="1:8" x14ac:dyDescent="0.2">
      <c r="A98" s="28">
        <v>1</v>
      </c>
      <c r="B98" s="29"/>
      <c r="C98" s="49"/>
      <c r="D98" s="49"/>
      <c r="E98" s="49"/>
      <c r="F98" s="49"/>
      <c r="G98" s="49"/>
      <c r="H98" s="49"/>
    </row>
    <row r="99" spans="1:8" x14ac:dyDescent="0.2">
      <c r="A99" s="28">
        <v>2</v>
      </c>
      <c r="B99" s="29" t="s">
        <v>37</v>
      </c>
      <c r="C99" s="49"/>
      <c r="D99" s="49"/>
      <c r="E99" s="49"/>
      <c r="F99" s="49"/>
      <c r="G99" s="49"/>
      <c r="H99" s="49"/>
    </row>
    <row r="100" spans="1:8" x14ac:dyDescent="0.2">
      <c r="A100" s="28">
        <v>3</v>
      </c>
      <c r="B100" s="29" t="s">
        <v>38</v>
      </c>
      <c r="C100" s="49"/>
      <c r="D100" s="49"/>
      <c r="E100" s="49"/>
      <c r="F100" s="49"/>
      <c r="G100" s="49"/>
      <c r="H100" s="49"/>
    </row>
    <row r="101" spans="1:8" x14ac:dyDescent="0.2">
      <c r="A101" s="28">
        <v>4</v>
      </c>
      <c r="B101" s="29" t="s">
        <v>39</v>
      </c>
      <c r="C101" s="49"/>
      <c r="D101" s="49"/>
      <c r="E101" s="49"/>
      <c r="F101" s="49"/>
      <c r="G101" s="49"/>
      <c r="H101" s="49"/>
    </row>
    <row r="102" spans="1:8" x14ac:dyDescent="0.2">
      <c r="A102" s="28">
        <v>5</v>
      </c>
      <c r="B102" s="29" t="s">
        <v>40</v>
      </c>
      <c r="C102" s="49"/>
      <c r="D102" s="49"/>
      <c r="E102" s="49"/>
      <c r="F102" s="49"/>
      <c r="G102" s="49"/>
      <c r="H102" s="49"/>
    </row>
    <row r="103" spans="1:8" x14ac:dyDescent="0.2">
      <c r="A103" s="28">
        <v>6</v>
      </c>
      <c r="B103" s="29" t="s">
        <v>41</v>
      </c>
      <c r="C103" s="49"/>
      <c r="D103" s="49"/>
      <c r="E103" s="49"/>
      <c r="F103" s="49"/>
      <c r="G103" s="49"/>
      <c r="H103" s="49"/>
    </row>
    <row r="104" spans="1:8" x14ac:dyDescent="0.2">
      <c r="A104" s="28">
        <v>7</v>
      </c>
      <c r="B104" s="29" t="s">
        <v>42</v>
      </c>
      <c r="C104" s="49"/>
      <c r="D104" s="49"/>
      <c r="E104" s="49"/>
      <c r="F104" s="49"/>
      <c r="G104" s="49"/>
      <c r="H104" s="49"/>
    </row>
    <row r="106" spans="1:8" x14ac:dyDescent="0.2">
      <c r="A106" s="105">
        <v>1</v>
      </c>
      <c r="B106" s="30" t="s">
        <v>100</v>
      </c>
      <c r="C106" s="48"/>
      <c r="D106" s="48"/>
      <c r="E106" s="48"/>
      <c r="F106" s="48"/>
      <c r="G106" s="48"/>
      <c r="H106" s="48"/>
    </row>
    <row r="107" spans="1:8" x14ac:dyDescent="0.2">
      <c r="A107" s="28">
        <v>1</v>
      </c>
      <c r="B107" s="29"/>
      <c r="C107" s="49"/>
      <c r="D107" s="49"/>
      <c r="E107" s="49"/>
      <c r="F107" s="49"/>
      <c r="G107" s="49"/>
      <c r="H107" s="49"/>
    </row>
    <row r="108" spans="1:8" x14ac:dyDescent="0.2">
      <c r="A108" s="28">
        <v>2</v>
      </c>
      <c r="B108" s="29" t="s">
        <v>37</v>
      </c>
      <c r="C108" s="49"/>
      <c r="D108" s="49"/>
      <c r="E108" s="49"/>
      <c r="F108" s="49"/>
      <c r="G108" s="49"/>
      <c r="H108" s="49"/>
    </row>
    <row r="109" spans="1:8" x14ac:dyDescent="0.2">
      <c r="A109" s="28">
        <v>3</v>
      </c>
      <c r="B109" s="29" t="s">
        <v>38</v>
      </c>
      <c r="C109" s="49"/>
      <c r="D109" s="49"/>
      <c r="E109" s="49"/>
      <c r="F109" s="49"/>
      <c r="G109" s="49"/>
      <c r="H109" s="49"/>
    </row>
    <row r="110" spans="1:8" x14ac:dyDescent="0.2">
      <c r="A110" s="28">
        <v>4</v>
      </c>
      <c r="B110" s="29" t="s">
        <v>39</v>
      </c>
      <c r="C110" s="49"/>
      <c r="D110" s="49"/>
      <c r="E110" s="49"/>
      <c r="F110" s="49"/>
      <c r="G110" s="49"/>
      <c r="H110" s="49"/>
    </row>
    <row r="111" spans="1:8" x14ac:dyDescent="0.2">
      <c r="A111" s="28">
        <v>5</v>
      </c>
      <c r="B111" s="29" t="s">
        <v>40</v>
      </c>
      <c r="C111" s="49"/>
      <c r="D111" s="49"/>
      <c r="E111" s="49"/>
      <c r="F111" s="49"/>
      <c r="G111" s="49"/>
      <c r="H111" s="49"/>
    </row>
    <row r="112" spans="1:8" x14ac:dyDescent="0.2">
      <c r="A112" s="28">
        <v>6</v>
      </c>
      <c r="B112" s="29" t="s">
        <v>41</v>
      </c>
      <c r="C112" s="49"/>
      <c r="D112" s="49"/>
      <c r="E112" s="49"/>
      <c r="F112" s="49"/>
      <c r="G112" s="49"/>
      <c r="H112" s="49"/>
    </row>
    <row r="113" spans="1:8" x14ac:dyDescent="0.2">
      <c r="A113" s="28">
        <v>7</v>
      </c>
      <c r="B113" s="29" t="s">
        <v>42</v>
      </c>
      <c r="C113" s="49"/>
      <c r="D113" s="49"/>
      <c r="E113" s="49"/>
      <c r="F113" s="49"/>
      <c r="G113" s="49"/>
      <c r="H113" s="49"/>
    </row>
    <row r="114" spans="1:8" x14ac:dyDescent="0.2">
      <c r="A114" s="28">
        <v>8</v>
      </c>
      <c r="B114" s="29" t="s">
        <v>44</v>
      </c>
      <c r="C114" s="49"/>
      <c r="D114" s="49"/>
      <c r="E114" s="49"/>
      <c r="F114" s="49"/>
      <c r="G114" s="49"/>
      <c r="H114" s="49"/>
    </row>
    <row r="115" spans="1:8" x14ac:dyDescent="0.2">
      <c r="A115" s="28">
        <v>9</v>
      </c>
      <c r="B115" s="29" t="s">
        <v>45</v>
      </c>
      <c r="C115" s="49"/>
      <c r="D115" s="49"/>
      <c r="E115" s="49"/>
      <c r="F115" s="49"/>
      <c r="G115" s="49"/>
      <c r="H115" s="49"/>
    </row>
    <row r="116" spans="1:8" x14ac:dyDescent="0.2">
      <c r="A116" s="28">
        <v>10</v>
      </c>
      <c r="B116" s="29" t="s">
        <v>46</v>
      </c>
      <c r="C116" s="49"/>
      <c r="D116" s="49"/>
      <c r="E116" s="49"/>
      <c r="F116" s="49"/>
      <c r="G116" s="49"/>
      <c r="H116" s="49"/>
    </row>
    <row r="117" spans="1:8" x14ac:dyDescent="0.2">
      <c r="A117" s="28">
        <v>11</v>
      </c>
      <c r="B117" s="29" t="s">
        <v>47</v>
      </c>
      <c r="C117" s="49"/>
      <c r="D117" s="49"/>
      <c r="E117" s="49"/>
      <c r="F117" s="49"/>
      <c r="G117" s="49"/>
      <c r="H117" s="49"/>
    </row>
    <row r="118" spans="1:8" x14ac:dyDescent="0.2">
      <c r="A118" s="28">
        <v>12</v>
      </c>
      <c r="B118" s="29" t="s">
        <v>48</v>
      </c>
      <c r="C118" s="49"/>
      <c r="D118" s="49"/>
      <c r="E118" s="49"/>
      <c r="F118" s="49"/>
      <c r="G118" s="49"/>
      <c r="H118" s="49"/>
    </row>
    <row r="119" spans="1:8" x14ac:dyDescent="0.2">
      <c r="A119" s="28">
        <v>13</v>
      </c>
      <c r="B119" s="29" t="s">
        <v>49</v>
      </c>
      <c r="C119" s="49"/>
      <c r="D119" s="49"/>
      <c r="E119" s="49"/>
      <c r="F119" s="49"/>
      <c r="G119" s="49"/>
      <c r="H119" s="49"/>
    </row>
    <row r="120" spans="1:8" x14ac:dyDescent="0.2">
      <c r="A120" s="28">
        <v>14</v>
      </c>
      <c r="B120" s="29" t="s">
        <v>50</v>
      </c>
      <c r="C120" s="49"/>
      <c r="D120" s="49"/>
      <c r="E120" s="49"/>
      <c r="F120" s="49"/>
      <c r="G120" s="49"/>
      <c r="H120" s="49"/>
    </row>
    <row r="121" spans="1:8" x14ac:dyDescent="0.2">
      <c r="A121" s="28">
        <v>15</v>
      </c>
      <c r="B121" s="29" t="s">
        <v>51</v>
      </c>
      <c r="C121" s="49"/>
      <c r="D121" s="49"/>
      <c r="E121" s="49"/>
      <c r="F121" s="49"/>
      <c r="G121" s="49"/>
      <c r="H121" s="49"/>
    </row>
    <row r="122" spans="1:8" x14ac:dyDescent="0.2">
      <c r="A122" s="28">
        <v>16</v>
      </c>
      <c r="B122" s="29" t="s">
        <v>52</v>
      </c>
      <c r="C122" s="49"/>
      <c r="D122" s="49"/>
      <c r="E122" s="49"/>
      <c r="F122" s="49"/>
      <c r="G122" s="49"/>
      <c r="H122" s="49"/>
    </row>
    <row r="123" spans="1:8" x14ac:dyDescent="0.2">
      <c r="A123" s="28">
        <v>17</v>
      </c>
      <c r="B123" s="29" t="s">
        <v>53</v>
      </c>
      <c r="C123" s="49"/>
      <c r="D123" s="49"/>
      <c r="E123" s="49"/>
      <c r="F123" s="49"/>
      <c r="G123" s="49"/>
      <c r="H123" s="49"/>
    </row>
    <row r="124" spans="1:8" x14ac:dyDescent="0.2">
      <c r="A124" s="28">
        <v>18</v>
      </c>
      <c r="B124" s="29" t="s">
        <v>54</v>
      </c>
      <c r="C124" s="49"/>
      <c r="D124" s="49"/>
      <c r="E124" s="49"/>
      <c r="F124" s="49"/>
      <c r="G124" s="49"/>
      <c r="H124" s="49"/>
    </row>
    <row r="125" spans="1:8" x14ac:dyDescent="0.2">
      <c r="A125" s="28">
        <v>19</v>
      </c>
      <c r="B125" s="29" t="s">
        <v>55</v>
      </c>
      <c r="C125" s="49"/>
      <c r="D125" s="49"/>
      <c r="E125" s="49"/>
      <c r="F125" s="49"/>
      <c r="G125" s="49"/>
      <c r="H125" s="49"/>
    </row>
    <row r="126" spans="1:8" x14ac:dyDescent="0.2">
      <c r="A126" s="28">
        <v>20</v>
      </c>
      <c r="B126" s="29" t="s">
        <v>56</v>
      </c>
      <c r="C126" s="49"/>
      <c r="D126" s="49"/>
      <c r="E126" s="49"/>
      <c r="F126" s="49"/>
      <c r="G126" s="49"/>
      <c r="H126" s="49"/>
    </row>
    <row r="127" spans="1:8" x14ac:dyDescent="0.2">
      <c r="A127" s="28">
        <v>21</v>
      </c>
      <c r="B127" s="29" t="s">
        <v>57</v>
      </c>
      <c r="C127" s="49"/>
      <c r="D127" s="49"/>
      <c r="E127" s="49"/>
      <c r="F127" s="49"/>
      <c r="G127" s="49"/>
      <c r="H127" s="49"/>
    </row>
    <row r="128" spans="1:8" x14ac:dyDescent="0.2">
      <c r="A128" s="28">
        <v>22</v>
      </c>
      <c r="B128" s="29" t="s">
        <v>58</v>
      </c>
      <c r="C128" s="49"/>
      <c r="D128" s="49"/>
      <c r="E128" s="49"/>
      <c r="F128" s="49"/>
      <c r="G128" s="49"/>
      <c r="H128" s="49"/>
    </row>
    <row r="129" spans="1:8" x14ac:dyDescent="0.2">
      <c r="A129" s="28">
        <v>23</v>
      </c>
      <c r="B129" s="29" t="s">
        <v>59</v>
      </c>
      <c r="C129" s="49"/>
      <c r="D129" s="49"/>
      <c r="E129" s="49"/>
      <c r="F129" s="49"/>
      <c r="G129" s="49"/>
      <c r="H129" s="49"/>
    </row>
    <row r="130" spans="1:8" x14ac:dyDescent="0.2">
      <c r="A130" s="28">
        <v>24</v>
      </c>
      <c r="B130" s="29" t="s">
        <v>60</v>
      </c>
      <c r="C130" s="49"/>
      <c r="D130" s="49"/>
      <c r="E130" s="49"/>
      <c r="F130" s="49"/>
      <c r="G130" s="49"/>
      <c r="H130" s="49"/>
    </row>
    <row r="131" spans="1:8" x14ac:dyDescent="0.2">
      <c r="A131" s="28">
        <v>25</v>
      </c>
      <c r="B131" s="29" t="s">
        <v>61</v>
      </c>
      <c r="C131" s="49"/>
      <c r="D131" s="49"/>
      <c r="E131" s="49"/>
      <c r="F131" s="49"/>
      <c r="G131" s="49"/>
      <c r="H131" s="49"/>
    </row>
    <row r="132" spans="1:8" x14ac:dyDescent="0.2">
      <c r="A132" s="28">
        <v>26</v>
      </c>
      <c r="B132" s="29" t="s">
        <v>62</v>
      </c>
      <c r="C132" s="49"/>
      <c r="D132" s="49"/>
      <c r="E132" s="49"/>
      <c r="F132" s="49"/>
      <c r="G132" s="49"/>
      <c r="H132" s="49"/>
    </row>
    <row r="133" spans="1:8" x14ac:dyDescent="0.2">
      <c r="A133" s="28">
        <v>27</v>
      </c>
      <c r="B133" s="29" t="s">
        <v>63</v>
      </c>
      <c r="C133" s="49"/>
      <c r="D133" s="49"/>
      <c r="E133" s="49"/>
      <c r="F133" s="49"/>
      <c r="G133" s="49"/>
      <c r="H133" s="49"/>
    </row>
    <row r="134" spans="1:8" x14ac:dyDescent="0.2">
      <c r="A134" s="28">
        <v>28</v>
      </c>
      <c r="B134" s="29" t="s">
        <v>64</v>
      </c>
      <c r="C134" s="49"/>
      <c r="D134" s="49"/>
      <c r="E134" s="49"/>
      <c r="F134" s="49"/>
      <c r="G134" s="49"/>
      <c r="H134" s="49"/>
    </row>
    <row r="135" spans="1:8" x14ac:dyDescent="0.2">
      <c r="A135" s="28">
        <v>29</v>
      </c>
      <c r="B135" s="29" t="s">
        <v>65</v>
      </c>
      <c r="C135" s="49"/>
      <c r="D135" s="49"/>
      <c r="E135" s="49"/>
      <c r="F135" s="49"/>
      <c r="G135" s="49"/>
      <c r="H135" s="49"/>
    </row>
    <row r="136" spans="1:8" x14ac:dyDescent="0.2">
      <c r="A136" s="28">
        <v>30</v>
      </c>
      <c r="B136" s="29" t="s">
        <v>66</v>
      </c>
      <c r="C136" s="49"/>
      <c r="D136" s="49"/>
      <c r="E136" s="49"/>
      <c r="F136" s="49"/>
      <c r="G136" s="49"/>
      <c r="H136" s="49"/>
    </row>
    <row r="137" spans="1:8" x14ac:dyDescent="0.2">
      <c r="A137" s="28">
        <v>31</v>
      </c>
      <c r="B137" s="29" t="s">
        <v>67</v>
      </c>
      <c r="C137" s="49"/>
      <c r="D137" s="49"/>
      <c r="E137" s="49"/>
      <c r="F137" s="49"/>
      <c r="G137" s="49"/>
      <c r="H137" s="49"/>
    </row>
    <row r="138" spans="1:8" x14ac:dyDescent="0.2">
      <c r="A138" s="28">
        <v>32</v>
      </c>
      <c r="B138" s="29" t="s">
        <v>68</v>
      </c>
      <c r="C138" s="49"/>
      <c r="D138" s="49"/>
      <c r="E138" s="49"/>
      <c r="F138" s="49"/>
      <c r="G138" s="49"/>
      <c r="H138" s="49"/>
    </row>
    <row r="140" spans="1:8" x14ac:dyDescent="0.2">
      <c r="A140" s="105">
        <v>1</v>
      </c>
      <c r="B140" s="30" t="s">
        <v>103</v>
      </c>
      <c r="C140" s="48"/>
      <c r="D140" s="48"/>
      <c r="E140" s="48"/>
      <c r="F140" s="48"/>
      <c r="G140" s="48"/>
      <c r="H140" s="48"/>
    </row>
    <row r="141" spans="1:8" x14ac:dyDescent="0.2">
      <c r="A141" s="28">
        <v>1</v>
      </c>
      <c r="B141" s="29"/>
      <c r="C141" s="49"/>
      <c r="D141" s="49"/>
      <c r="E141" s="49"/>
      <c r="F141" s="49"/>
      <c r="G141" s="49"/>
      <c r="H141" s="49"/>
    </row>
    <row r="142" spans="1:8" x14ac:dyDescent="0.2">
      <c r="A142" s="28">
        <v>2</v>
      </c>
      <c r="B142" s="29" t="s">
        <v>72</v>
      </c>
      <c r="C142" s="49"/>
      <c r="D142" s="49"/>
      <c r="E142" s="49"/>
      <c r="F142" s="49"/>
      <c r="G142" s="49"/>
      <c r="H142" s="49"/>
    </row>
    <row r="143" spans="1:8" x14ac:dyDescent="0.2">
      <c r="A143" s="28">
        <v>3</v>
      </c>
      <c r="B143" s="29" t="s">
        <v>73</v>
      </c>
      <c r="C143" s="49"/>
      <c r="D143" s="49"/>
      <c r="E143" s="49"/>
      <c r="F143" s="49"/>
      <c r="G143" s="49"/>
      <c r="H143" s="49"/>
    </row>
    <row r="145" spans="1:8" x14ac:dyDescent="0.2">
      <c r="A145" s="105">
        <v>1</v>
      </c>
      <c r="B145" s="30" t="s">
        <v>128</v>
      </c>
      <c r="C145" s="48"/>
      <c r="D145" s="48"/>
      <c r="E145" s="48"/>
      <c r="F145" s="48"/>
      <c r="G145" s="48"/>
      <c r="H145" s="48"/>
    </row>
    <row r="146" spans="1:8" x14ac:dyDescent="0.2">
      <c r="A146" s="28">
        <v>1</v>
      </c>
      <c r="B146" s="29" t="s">
        <v>126</v>
      </c>
      <c r="C146" s="49"/>
      <c r="D146" s="49"/>
      <c r="E146" s="49"/>
      <c r="F146" s="49"/>
      <c r="G146" s="49"/>
      <c r="H146" s="49"/>
    </row>
    <row r="147" spans="1:8" x14ac:dyDescent="0.2">
      <c r="A147" s="28">
        <v>2</v>
      </c>
      <c r="B147" s="29" t="s">
        <v>127</v>
      </c>
      <c r="C147" s="49"/>
      <c r="D147" s="49"/>
      <c r="E147" s="49"/>
      <c r="F147" s="49"/>
      <c r="G147" s="49"/>
      <c r="H147" s="49"/>
    </row>
    <row r="149" spans="1:8" x14ac:dyDescent="0.2">
      <c r="A149" s="105">
        <v>1</v>
      </c>
      <c r="B149" s="30" t="s">
        <v>129</v>
      </c>
    </row>
    <row r="150" spans="1:8" x14ac:dyDescent="0.2">
      <c r="A150" s="28">
        <v>1</v>
      </c>
      <c r="B150" s="29" t="s">
        <v>126</v>
      </c>
    </row>
    <row r="151" spans="1:8" x14ac:dyDescent="0.2">
      <c r="A151" s="28">
        <v>2</v>
      </c>
      <c r="B151" s="29" t="s">
        <v>127</v>
      </c>
    </row>
    <row r="153" spans="1:8" x14ac:dyDescent="0.2">
      <c r="A153" s="105">
        <v>1</v>
      </c>
      <c r="B153" s="5" t="s">
        <v>174</v>
      </c>
      <c r="C153" s="111">
        <f>IF(OR(A153=1,A153=""),1,IF(OR(A153=2,A153="Oui"),2,3))</f>
        <v>1</v>
      </c>
    </row>
    <row r="154" spans="1:8" x14ac:dyDescent="0.2">
      <c r="A154" s="28">
        <v>1</v>
      </c>
      <c r="B154" s="29"/>
    </row>
    <row r="155" spans="1:8" x14ac:dyDescent="0.2">
      <c r="A155" s="28">
        <v>2</v>
      </c>
      <c r="B155" s="99" t="s">
        <v>126</v>
      </c>
    </row>
    <row r="156" spans="1:8" x14ac:dyDescent="0.2">
      <c r="A156" s="28">
        <v>3</v>
      </c>
      <c r="B156" s="29" t="s">
        <v>127</v>
      </c>
    </row>
    <row r="164" spans="2:12" x14ac:dyDescent="0.2">
      <c r="B164" s="5" t="s">
        <v>182</v>
      </c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2:12" x14ac:dyDescent="0.2">
      <c r="B165" s="125">
        <v>44735</v>
      </c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</row>
    <row r="166" spans="2:12" x14ac:dyDescent="0.2">
      <c r="B166" s="126" t="s">
        <v>183</v>
      </c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</row>
    <row r="167" spans="2:12" x14ac:dyDescent="0.2">
      <c r="B167" s="126" t="s">
        <v>184</v>
      </c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</row>
    <row r="168" spans="2:12" x14ac:dyDescent="0.2"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</row>
  </sheetData>
  <phoneticPr fontId="6" type="noConversion"/>
  <pageMargins left="0.78740157499999996" right="0.78740157499999996" top="0.984251969" bottom="0.984251969" header="0.4921259845" footer="0.4921259845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Aide</vt:lpstr>
      <vt:lpstr>Formulaire</vt:lpstr>
      <vt:lpstr>Parm</vt:lpstr>
      <vt:lpstr>_PARM_ADH_ON</vt:lpstr>
      <vt:lpstr>_PARM_ADH_ONNum</vt:lpstr>
      <vt:lpstr>Formulaire!Zone_d_impression</vt:lpstr>
      <vt:lpstr>Parm!Zone_d_impression</vt:lpstr>
    </vt:vector>
  </TitlesOfParts>
  <Company>Tennis Club Veyle Saône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 d'inscription</dc:title>
  <dc:subject>Saison 2015-2016</dc:subject>
  <dc:creator>Michel Pelletier</dc:creator>
  <dc:description>Doscument proppriété du TCVS - 320 rue des Dagaillers - 01290 Crottet</dc:description>
  <cp:lastModifiedBy>Michel Pelletier</cp:lastModifiedBy>
  <cp:lastPrinted>2020-07-13T13:52:02Z</cp:lastPrinted>
  <dcterms:created xsi:type="dcterms:W3CDTF">2015-06-14T11:17:16Z</dcterms:created>
  <dcterms:modified xsi:type="dcterms:W3CDTF">2022-06-28T20:32:15Z</dcterms:modified>
  <cp:contentStatus/>
</cp:coreProperties>
</file>